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Input" sheetId="1" r:id="rId1"/>
    <sheet name="Interface" sheetId="2" state="hidden" r:id="rId2"/>
  </sheets>
  <definedNames>
    <definedName name="_xlfn.BAHTTEXT" hidden="1">#NAME?</definedName>
    <definedName name="CONTROL">'Interface'!$A$1:$D$2</definedName>
    <definedName name="DOCHEADER">'Interface'!$A$4:$K$5</definedName>
    <definedName name="DOCLINEITEM">'Interface'!$A$7:$AO$167</definedName>
    <definedName name="_xlnm.Print_Area" localSheetId="0">'Input'!$A$1:$K$186</definedName>
    <definedName name="_xlnm.Print_Titles" localSheetId="0">'Input'!$1:$19</definedName>
  </definedNames>
  <calcPr fullCalcOnLoad="1"/>
</workbook>
</file>

<file path=xl/sharedStrings.xml><?xml version="1.0" encoding="utf-8"?>
<sst xmlns="http://schemas.openxmlformats.org/spreadsheetml/2006/main" count="435" uniqueCount="104">
  <si>
    <t>รหัสบัญชีแยกประเภททั่วไป</t>
  </si>
  <si>
    <t>ลายมือชื่อผู้ตรวจสอบ</t>
  </si>
  <si>
    <t>ชื่อผู้ตรวจสอบ</t>
  </si>
  <si>
    <t>ตำแหน่ง</t>
  </si>
  <si>
    <t>วันที่</t>
  </si>
  <si>
    <t>ลายมือชื่อผู้อนุมัติ</t>
  </si>
  <si>
    <t>ชื่อผู้อนุมัติ</t>
  </si>
  <si>
    <t>CONTROL</t>
  </si>
  <si>
    <t>FORM_ID</t>
  </si>
  <si>
    <t>COMP_CODE</t>
  </si>
  <si>
    <t>HASH</t>
  </si>
  <si>
    <t>balance?</t>
  </si>
  <si>
    <t>DOCHEADER</t>
  </si>
  <si>
    <t>REC_TYPE</t>
  </si>
  <si>
    <t>BLART</t>
  </si>
  <si>
    <t>BUKRS</t>
  </si>
  <si>
    <t>BLDAT</t>
  </si>
  <si>
    <t>BUDAT</t>
  </si>
  <si>
    <t>XBLNR</t>
  </si>
  <si>
    <t>WAERS</t>
  </si>
  <si>
    <t>STODT</t>
  </si>
  <si>
    <t>STGRD</t>
  </si>
  <si>
    <t>ZZPMT</t>
  </si>
  <si>
    <t>H</t>
  </si>
  <si>
    <t>THB</t>
  </si>
  <si>
    <t>DOCLINEITEM</t>
  </si>
  <si>
    <t>BSCHL</t>
  </si>
  <si>
    <t>KOART</t>
  </si>
  <si>
    <t>HKONT</t>
  </si>
  <si>
    <t>GSBER</t>
  </si>
  <si>
    <t>KOSTL</t>
  </si>
  <si>
    <t>GEBER</t>
  </si>
  <si>
    <t>FISTL</t>
  </si>
  <si>
    <t>FKBER</t>
  </si>
  <si>
    <t>PRZNR</t>
  </si>
  <si>
    <t>WRBTR</t>
  </si>
  <si>
    <t>XREF3</t>
  </si>
  <si>
    <t>ZUONR</t>
  </si>
  <si>
    <t>KBLNR</t>
  </si>
  <si>
    <t>KBLPOS</t>
  </si>
  <si>
    <t>ZZBANK</t>
  </si>
  <si>
    <t>ZZLOAN</t>
  </si>
  <si>
    <t>ZZOBJ</t>
  </si>
  <si>
    <t>ZZUNIT</t>
  </si>
  <si>
    <t>ZZOWNER</t>
  </si>
  <si>
    <t>ZZDEPOSIT</t>
  </si>
  <si>
    <t>SGTXT</t>
  </si>
  <si>
    <t>ZTERM</t>
  </si>
  <si>
    <t>ZLSCH</t>
  </si>
  <si>
    <t>WITHT</t>
  </si>
  <si>
    <t>WT_WITHCD</t>
  </si>
  <si>
    <t>WT_QSSHH</t>
  </si>
  <si>
    <t>WT_QBUIHH</t>
  </si>
  <si>
    <t>WITHT_EX</t>
  </si>
  <si>
    <t>WT_WITHCD_EX</t>
  </si>
  <si>
    <t>WT_QSSHH_EX</t>
  </si>
  <si>
    <t>WT_QBUIHH_EX</t>
  </si>
  <si>
    <t>SEARCH_TERM</t>
  </si>
  <si>
    <t>BANKN</t>
  </si>
  <si>
    <t>BANKL</t>
  </si>
  <si>
    <t>VBUND</t>
  </si>
  <si>
    <t>PARGB</t>
  </si>
  <si>
    <t>BANKN_NAME</t>
  </si>
  <si>
    <t>ZZFIELD1</t>
  </si>
  <si>
    <t>D</t>
  </si>
  <si>
    <t>ลำดับที่</t>
  </si>
  <si>
    <t>รหัสหน่วยงาน :</t>
  </si>
  <si>
    <t>Debit(S)(+), Credit(H)(-)</t>
  </si>
  <si>
    <t>doctype</t>
  </si>
  <si>
    <t>JY</t>
  </si>
  <si>
    <t>S</t>
  </si>
  <si>
    <t>BA</t>
  </si>
  <si>
    <t>สิ้นสุดวันที่</t>
  </si>
  <si>
    <t xml:space="preserve">งบทดลอง </t>
  </si>
  <si>
    <t>ชื่อ</t>
  </si>
  <si>
    <t xml:space="preserve">รหัสจังหวัด : </t>
  </si>
  <si>
    <t>รหัสหน่วยเบิกจ่าย :</t>
  </si>
  <si>
    <t>รหัสศูนย์ต้นทุน:</t>
  </si>
  <si>
    <t>ชื่อบัญชี</t>
  </si>
  <si>
    <t>เดบิต (+)</t>
  </si>
  <si>
    <t>เครดิต (-)</t>
  </si>
  <si>
    <t>ยอดรวม</t>
  </si>
  <si>
    <t>รวม</t>
  </si>
  <si>
    <t>v1.00</t>
  </si>
  <si>
    <t>J09</t>
  </si>
  <si>
    <t>ประจำงวด</t>
  </si>
  <si>
    <t>ยอดยกมา</t>
  </si>
  <si>
    <t>ยอดยกไป</t>
  </si>
  <si>
    <t>รายการเคลื่อนไหวในงวดนี้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</si>
  <si>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</si>
  <si>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</si>
  <si>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</si>
  <si>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</si>
  <si>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</si>
  <si>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</si>
  <si>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</si>
  <si>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</si>
  <si>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</si>
  <si>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</si>
  <si>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</si>
  <si>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</si>
  <si>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รหัสหน่วยงานคู่ค้า (Trading Partner)</t>
  </si>
  <si>
    <t>Jq62V9mn10</t>
  </si>
  <si>
    <t>V2.00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</si>
</sst>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dd\ ดดดด\ yyyy"/>
    <numFmt numFmtId="204" formatCode="#,##0.00_ ;\-#,##0.0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.0_-;\-* #,##0.0_-;_-* &quot;-&quot;??_-;_-@_-"/>
    <numFmt numFmtId="210" formatCode="_-* #,##0_-;\-* #,##0_-;_-* &quot;-&quot;??_-;_-@_-"/>
    <numFmt numFmtId="211" formatCode="[$-409]dddd\,\ mmmm\ dd\,\ yyyy"/>
    <numFmt numFmtId="212" formatCode="[$-409]h:mm:ss\ AM/PM"/>
    <numFmt numFmtId="213" formatCode="[$-101041E]d\ mmmm\ yyyy;@"/>
    <numFmt numFmtId="214" formatCode="yyyy"/>
    <numFmt numFmtId="215" formatCode="0;[Red]0"/>
  </numFmts>
  <fonts count="35">
    <font>
      <sz val="10"/>
      <name val="Arial"/>
      <family val="0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color indexed="10"/>
      <name val="Cordia New"/>
      <family val="2"/>
    </font>
    <font>
      <i/>
      <sz val="12"/>
      <name val="Cordia New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4"/>
      <color indexed="12"/>
      <name val="Cordia New"/>
      <family val="2"/>
    </font>
    <font>
      <sz val="14"/>
      <color indexed="57"/>
      <name val="Cordia New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Cordia New"/>
      <family val="2"/>
    </font>
    <font>
      <sz val="10"/>
      <name val="Cordia New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8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7" borderId="10" xfId="0" applyNumberFormat="1" applyFont="1" applyFill="1" applyBorder="1" applyAlignment="1">
      <alignment horizontal="center" vertical="center"/>
    </xf>
    <xf numFmtId="0" fontId="7" fillId="22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7" borderId="10" xfId="0" applyNumberFormat="1" applyFont="1" applyFill="1" applyBorder="1" applyAlignment="1" quotePrefix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8" borderId="13" xfId="0" applyNumberFormat="1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7" borderId="16" xfId="0" applyNumberFormat="1" applyFont="1" applyFill="1" applyBorder="1" applyAlignment="1">
      <alignment horizontal="center" vertical="center"/>
    </xf>
    <xf numFmtId="0" fontId="7" fillId="22" borderId="16" xfId="0" applyNumberFormat="1" applyFont="1" applyFill="1" applyBorder="1" applyAlignment="1">
      <alignment horizontal="center" vertical="center"/>
    </xf>
    <xf numFmtId="0" fontId="7" fillId="22" borderId="16" xfId="0" applyNumberFormat="1" applyFont="1" applyFill="1" applyBorder="1" applyAlignment="1" quotePrefix="1">
      <alignment horizontal="center" vertical="center"/>
    </xf>
    <xf numFmtId="1" fontId="7" fillId="22" borderId="16" xfId="0" applyNumberFormat="1" applyFont="1" applyFill="1" applyBorder="1" applyAlignment="1">
      <alignment horizontal="center" vertical="center"/>
    </xf>
    <xf numFmtId="0" fontId="7" fillId="7" borderId="16" xfId="0" applyNumberFormat="1" applyFont="1" applyFill="1" applyBorder="1" applyAlignment="1" quotePrefix="1">
      <alignment horizontal="center" vertical="center"/>
    </xf>
    <xf numFmtId="0" fontId="7" fillId="7" borderId="14" xfId="0" applyNumberFormat="1" applyFont="1" applyFill="1" applyBorder="1" applyAlignment="1">
      <alignment horizontal="center" vertical="center"/>
    </xf>
    <xf numFmtId="0" fontId="7" fillId="22" borderId="14" xfId="0" applyNumberFormat="1" applyFont="1" applyFill="1" applyBorder="1" applyAlignment="1">
      <alignment horizontal="center" vertical="center"/>
    </xf>
    <xf numFmtId="0" fontId="7" fillId="7" borderId="14" xfId="0" applyNumberFormat="1" applyFont="1" applyFill="1" applyBorder="1" applyAlignment="1" quotePrefix="1">
      <alignment horizontal="center" vertical="center"/>
    </xf>
    <xf numFmtId="0" fontId="7" fillId="7" borderId="17" xfId="0" applyNumberFormat="1" applyFont="1" applyFill="1" applyBorder="1" applyAlignment="1">
      <alignment horizontal="center" vertical="center"/>
    </xf>
    <xf numFmtId="0" fontId="7" fillId="22" borderId="17" xfId="0" applyNumberFormat="1" applyFont="1" applyFill="1" applyBorder="1" applyAlignment="1">
      <alignment horizontal="center" vertical="center"/>
    </xf>
    <xf numFmtId="0" fontId="7" fillId="7" borderId="17" xfId="0" applyNumberFormat="1" applyFont="1" applyFill="1" applyBorder="1" applyAlignment="1" quotePrefix="1">
      <alignment horizontal="center" vertical="center"/>
    </xf>
    <xf numFmtId="0" fontId="7" fillId="7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4" borderId="19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>
      <alignment horizontal="center"/>
    </xf>
    <xf numFmtId="0" fontId="9" fillId="22" borderId="25" xfId="0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3" fillId="24" borderId="26" xfId="0" applyFont="1" applyFill="1" applyBorder="1" applyAlignment="1">
      <alignment horizontal="right"/>
    </xf>
    <xf numFmtId="43" fontId="2" fillId="24" borderId="0" xfId="58" applyFont="1" applyFill="1" applyBorder="1" applyAlignment="1">
      <alignment horizontal="center"/>
    </xf>
    <xf numFmtId="0" fontId="2" fillId="24" borderId="26" xfId="0" applyFont="1" applyFill="1" applyBorder="1" applyAlignment="1">
      <alignment horizontal="right"/>
    </xf>
    <xf numFmtId="0" fontId="11" fillId="24" borderId="0" xfId="0" applyFont="1" applyFill="1" applyBorder="1" applyAlignment="1">
      <alignment horizontal="right"/>
    </xf>
    <xf numFmtId="43" fontId="3" fillId="24" borderId="0" xfId="58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1" fillId="24" borderId="26" xfId="0" applyFont="1" applyFill="1" applyBorder="1" applyAlignment="1">
      <alignment horizontal="right"/>
    </xf>
    <xf numFmtId="43" fontId="1" fillId="24" borderId="0" xfId="58" applyFont="1" applyFill="1" applyBorder="1" applyAlignment="1">
      <alignment/>
    </xf>
    <xf numFmtId="0" fontId="8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9" fillId="22" borderId="10" xfId="0" applyFont="1" applyFill="1" applyBorder="1" applyAlignment="1">
      <alignment horizontal="center"/>
    </xf>
    <xf numFmtId="1" fontId="10" fillId="0" borderId="27" xfId="0" applyNumberFormat="1" applyFont="1" applyBorder="1" applyAlignment="1" applyProtection="1" quotePrefix="1">
      <alignment horizontal="center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0" fillId="0" borderId="27" xfId="0" applyNumberFormat="1" applyFont="1" applyBorder="1" applyAlignment="1" applyProtection="1" quotePrefix="1">
      <alignment horizontal="center" vertical="center"/>
      <protection/>
    </xf>
    <xf numFmtId="4" fontId="10" fillId="0" borderId="17" xfId="0" applyNumberFormat="1" applyFont="1" applyBorder="1" applyAlignment="1" applyProtection="1">
      <alignment/>
      <protection locked="0"/>
    </xf>
    <xf numFmtId="0" fontId="10" fillId="0" borderId="27" xfId="0" applyNumberFormat="1" applyFont="1" applyBorder="1" applyAlignment="1" applyProtection="1" quotePrefix="1">
      <alignment horizontal="center"/>
      <protection/>
    </xf>
    <xf numFmtId="0" fontId="1" fillId="0" borderId="28" xfId="0" applyFont="1" applyBorder="1" applyAlignment="1" applyProtection="1" quotePrefix="1">
      <alignment horizontal="right"/>
      <protection/>
    </xf>
    <xf numFmtId="0" fontId="5" fillId="4" borderId="29" xfId="0" applyFont="1" applyFill="1" applyBorder="1" applyAlignment="1">
      <alignment horizontal="right"/>
    </xf>
    <xf numFmtId="0" fontId="5" fillId="4" borderId="30" xfId="0" applyFont="1" applyFill="1" applyBorder="1" applyAlignment="1">
      <alignment horizontal="left"/>
    </xf>
    <xf numFmtId="0" fontId="5" fillId="4" borderId="31" xfId="0" applyFont="1" applyFill="1" applyBorder="1" applyAlignment="1" applyProtection="1">
      <alignment horizontal="center"/>
      <protection/>
    </xf>
    <xf numFmtId="0" fontId="5" fillId="4" borderId="31" xfId="0" applyFont="1" applyFill="1" applyBorder="1" applyAlignment="1" applyProtection="1">
      <alignment/>
      <protection/>
    </xf>
    <xf numFmtId="0" fontId="5" fillId="4" borderId="0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left"/>
    </xf>
    <xf numFmtId="0" fontId="5" fillId="4" borderId="23" xfId="0" applyFont="1" applyFill="1" applyBorder="1" applyAlignment="1">
      <alignment/>
    </xf>
    <xf numFmtId="0" fontId="5" fillId="4" borderId="26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5" fillId="4" borderId="34" xfId="0" applyFont="1" applyFill="1" applyBorder="1" applyAlignment="1">
      <alignment horizontal="right"/>
    </xf>
    <xf numFmtId="43" fontId="5" fillId="4" borderId="20" xfId="58" applyFont="1" applyFill="1" applyBorder="1" applyAlignment="1">
      <alignment horizontal="left"/>
    </xf>
    <xf numFmtId="0" fontId="5" fillId="4" borderId="35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3" fontId="1" fillId="0" borderId="0" xfId="58" applyFont="1" applyAlignment="1">
      <alignment horizontal="right"/>
    </xf>
    <xf numFmtId="0" fontId="15" fillId="0" borderId="0" xfId="0" applyFont="1" applyAlignment="1">
      <alignment horizontal="right"/>
    </xf>
    <xf numFmtId="43" fontId="1" fillId="0" borderId="0" xfId="58" applyFont="1" applyAlignment="1">
      <alignment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7" xfId="0" applyNumberFormat="1" applyFont="1" applyBorder="1" applyAlignment="1" applyProtection="1">
      <alignment/>
      <protection/>
    </xf>
    <xf numFmtId="1" fontId="10" fillId="0" borderId="36" xfId="0" applyNumberFormat="1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1" fontId="7" fillId="22" borderId="17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43" fontId="14" fillId="0" borderId="10" xfId="58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9" fillId="22" borderId="10" xfId="0" applyNumberFormat="1" applyFont="1" applyFill="1" applyBorder="1" applyAlignment="1">
      <alignment horizontal="right"/>
    </xf>
    <xf numFmtId="4" fontId="9" fillId="22" borderId="25" xfId="0" applyNumberFormat="1" applyFont="1" applyFill="1" applyBorder="1" applyAlignment="1">
      <alignment horizontal="right"/>
    </xf>
    <xf numFmtId="43" fontId="1" fillId="0" borderId="10" xfId="58" applyFont="1" applyBorder="1" applyAlignment="1">
      <alignment/>
    </xf>
    <xf numFmtId="0" fontId="10" fillId="0" borderId="14" xfId="58" applyNumberFormat="1" applyFont="1" applyBorder="1" applyAlignment="1" applyProtection="1">
      <alignment horizontal="left"/>
      <protection locked="0"/>
    </xf>
    <xf numFmtId="43" fontId="10" fillId="0" borderId="14" xfId="0" applyNumberFormat="1" applyFont="1" applyBorder="1" applyAlignment="1" applyProtection="1">
      <alignment/>
      <protection locked="0"/>
    </xf>
    <xf numFmtId="0" fontId="10" fillId="0" borderId="17" xfId="58" applyNumberFormat="1" applyFont="1" applyBorder="1" applyAlignment="1" applyProtection="1">
      <alignment horizontal="left"/>
      <protection locked="0"/>
    </xf>
    <xf numFmtId="0" fontId="7" fillId="22" borderId="18" xfId="0" applyNumberFormat="1" applyFont="1" applyFill="1" applyBorder="1" applyAlignment="1">
      <alignment horizontal="center" vertical="center"/>
    </xf>
    <xf numFmtId="0" fontId="7" fillId="22" borderId="13" xfId="0" applyNumberFormat="1" applyFont="1" applyFill="1" applyBorder="1" applyAlignment="1">
      <alignment horizontal="center" vertical="center"/>
    </xf>
    <xf numFmtId="1" fontId="7" fillId="22" borderId="18" xfId="0" applyNumberFormat="1" applyFont="1" applyFill="1" applyBorder="1" applyAlignment="1">
      <alignment horizontal="center" vertical="center"/>
    </xf>
    <xf numFmtId="1" fontId="7" fillId="2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39" xfId="58" applyNumberFormat="1" applyFont="1" applyBorder="1" applyAlignment="1" applyProtection="1">
      <alignment horizontal="left"/>
      <protection locked="0"/>
    </xf>
    <xf numFmtId="49" fontId="5" fillId="4" borderId="38" xfId="0" applyNumberFormat="1" applyFont="1" applyFill="1" applyBorder="1" applyAlignment="1" applyProtection="1">
      <alignment/>
      <protection locked="0"/>
    </xf>
    <xf numFmtId="49" fontId="5" fillId="4" borderId="38" xfId="0" applyNumberFormat="1" applyFont="1" applyFill="1" applyBorder="1" applyAlignment="1" applyProtection="1">
      <alignment horizontal="center"/>
      <protection locked="0"/>
    </xf>
    <xf numFmtId="0" fontId="9" fillId="22" borderId="40" xfId="0" applyFont="1" applyFill="1" applyBorder="1" applyAlignment="1">
      <alignment horizontal="right" vertical="center"/>
    </xf>
    <xf numFmtId="0" fontId="9" fillId="22" borderId="41" xfId="0" applyFont="1" applyFill="1" applyBorder="1" applyAlignment="1">
      <alignment horizontal="right" vertical="center"/>
    </xf>
    <xf numFmtId="0" fontId="9" fillId="22" borderId="42" xfId="0" applyFont="1" applyFill="1" applyBorder="1" applyAlignment="1">
      <alignment horizontal="right" vertical="center"/>
    </xf>
    <xf numFmtId="0" fontId="9" fillId="22" borderId="43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 wrapText="1"/>
    </xf>
    <xf numFmtId="0" fontId="9" fillId="22" borderId="44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43" fontId="9" fillId="22" borderId="45" xfId="58" applyFont="1" applyFill="1" applyBorder="1" applyAlignment="1">
      <alignment horizontal="center" vertical="center" wrapText="1"/>
    </xf>
    <xf numFmtId="0" fontId="9" fillId="22" borderId="33" xfId="0" applyFont="1" applyFill="1" applyBorder="1" applyAlignment="1">
      <alignment horizontal="center"/>
    </xf>
    <xf numFmtId="0" fontId="9" fillId="22" borderId="46" xfId="0" applyFont="1" applyFill="1" applyBorder="1" applyAlignment="1">
      <alignment horizontal="center"/>
    </xf>
    <xf numFmtId="43" fontId="9" fillId="22" borderId="15" xfId="58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15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10" fillId="0" borderId="47" xfId="0" applyNumberFormat="1" applyFont="1" applyFill="1" applyBorder="1" applyAlignment="1" applyProtection="1">
      <alignment horizontal="left" vertical="center"/>
      <protection locked="0"/>
    </xf>
    <xf numFmtId="49" fontId="10" fillId="0" borderId="48" xfId="0" applyNumberFormat="1" applyFont="1" applyFill="1" applyBorder="1" applyAlignment="1" applyProtection="1">
      <alignment horizontal="left" vertical="center"/>
      <protection locked="0"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49" fontId="10" fillId="0" borderId="49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left"/>
    </xf>
    <xf numFmtId="49" fontId="1" fillId="0" borderId="50" xfId="0" applyNumberFormat="1" applyFont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2" borderId="54" xfId="0" applyFont="1" applyFill="1" applyBorder="1" applyAlignment="1">
      <alignment horizontal="center"/>
    </xf>
    <xf numFmtId="0" fontId="9" fillId="22" borderId="25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213" fontId="1" fillId="0" borderId="0" xfId="0" applyNumberFormat="1" applyFont="1" applyBorder="1" applyAlignment="1" applyProtection="1">
      <alignment horizontal="center"/>
      <protection/>
    </xf>
    <xf numFmtId="0" fontId="4" fillId="24" borderId="0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9" fillId="22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PageLayoutView="0" workbookViewId="0" topLeftCell="A1">
      <pane ySplit="19" topLeftCell="BM183" activePane="bottomLeft" state="frozen"/>
      <selection pane="topLeft" activeCell="A1" sqref="A1"/>
      <selection pane="bottomLeft" activeCell="I184" sqref="I184"/>
    </sheetView>
  </sheetViews>
  <sheetFormatPr defaultColWidth="0" defaultRowHeight="0" customHeight="1" zeroHeight="1"/>
  <cols>
    <col min="1" max="1" width="6.57421875" style="83" customWidth="1"/>
    <col min="2" max="2" width="13.28125" style="86" customWidth="1"/>
    <col min="3" max="3" width="24.57421875" style="2" customWidth="1"/>
    <col min="4" max="9" width="14.8515625" style="2" customWidth="1"/>
    <col min="10" max="10" width="11.7109375" style="2" customWidth="1"/>
    <col min="11" max="11" width="0.13671875" style="2" hidden="1" customWidth="1"/>
    <col min="12" max="12" width="7.421875" style="1" hidden="1" customWidth="1"/>
    <col min="13" max="254" width="0" style="1" hidden="1" customWidth="1"/>
    <col min="255" max="255" width="0.71875" style="1" hidden="1" customWidth="1"/>
    <col min="256" max="16384" width="1.8515625" style="1" hidden="1" customWidth="1"/>
  </cols>
  <sheetData>
    <row r="1" spans="1:13" s="3" customFormat="1" ht="21" customHeight="1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28" t="s">
        <v>89</v>
      </c>
      <c r="M1" s="6"/>
    </row>
    <row r="2" spans="1:13" s="3" customFormat="1" ht="4.5" customHeight="1">
      <c r="A2" s="53"/>
      <c r="B2" s="54"/>
      <c r="C2" s="50"/>
      <c r="D2" s="50"/>
      <c r="E2" s="50"/>
      <c r="F2" s="50"/>
      <c r="G2" s="50"/>
      <c r="H2" s="50"/>
      <c r="I2" s="50"/>
      <c r="J2" s="142"/>
      <c r="K2" s="143"/>
      <c r="L2" s="125" t="s">
        <v>90</v>
      </c>
      <c r="M2" s="5"/>
    </row>
    <row r="3" spans="1:13" s="3" customFormat="1" ht="18.75" customHeight="1">
      <c r="A3" s="55"/>
      <c r="B3" s="54"/>
      <c r="C3" s="56" t="s">
        <v>85</v>
      </c>
      <c r="D3" s="124"/>
      <c r="E3" s="126"/>
      <c r="F3" s="50"/>
      <c r="G3" s="50"/>
      <c r="H3" s="50"/>
      <c r="I3" s="50"/>
      <c r="J3" s="142"/>
      <c r="K3" s="143"/>
      <c r="L3" s="125" t="s">
        <v>91</v>
      </c>
      <c r="M3" s="5"/>
    </row>
    <row r="4" spans="1:13" s="3" customFormat="1" ht="4.5" customHeight="1">
      <c r="A4" s="53"/>
      <c r="B4" s="57"/>
      <c r="C4" s="58"/>
      <c r="D4" s="51"/>
      <c r="E4" s="50"/>
      <c r="F4" s="50"/>
      <c r="G4" s="50"/>
      <c r="H4" s="50"/>
      <c r="I4" s="50"/>
      <c r="J4" s="142"/>
      <c r="K4" s="143"/>
      <c r="L4" s="125" t="s">
        <v>92</v>
      </c>
      <c r="M4" s="5"/>
    </row>
    <row r="5" spans="1:13" ht="19.5" customHeight="1">
      <c r="A5" s="59"/>
      <c r="B5" s="57"/>
      <c r="C5" s="56" t="s">
        <v>72</v>
      </c>
      <c r="D5" s="144">
        <f>(DATE(E3,L13+1,1)-1)</f>
        <v>31</v>
      </c>
      <c r="E5" s="144"/>
      <c r="F5" s="50"/>
      <c r="G5" s="50"/>
      <c r="H5" s="50"/>
      <c r="I5" s="50"/>
      <c r="J5" s="142"/>
      <c r="K5" s="143"/>
      <c r="L5" s="127" t="s">
        <v>93</v>
      </c>
      <c r="M5" s="4"/>
    </row>
    <row r="6" spans="1:12" s="4" customFormat="1" ht="6.75" customHeight="1">
      <c r="A6" s="59"/>
      <c r="B6" s="60"/>
      <c r="C6" s="43"/>
      <c r="D6" s="50"/>
      <c r="E6" s="43"/>
      <c r="F6" s="43"/>
      <c r="G6" s="43"/>
      <c r="H6" s="43"/>
      <c r="I6" s="43"/>
      <c r="J6" s="145"/>
      <c r="K6" s="146"/>
      <c r="L6" s="127" t="s">
        <v>94</v>
      </c>
    </row>
    <row r="7" spans="1:13" ht="6.75" customHeight="1">
      <c r="A7" s="59"/>
      <c r="B7" s="60"/>
      <c r="C7" s="43"/>
      <c r="D7" s="50"/>
      <c r="E7" s="43"/>
      <c r="F7" s="43"/>
      <c r="G7" s="43"/>
      <c r="H7" s="43"/>
      <c r="I7" s="43"/>
      <c r="J7" s="145"/>
      <c r="K7" s="146"/>
      <c r="L7" s="127" t="s">
        <v>95</v>
      </c>
      <c r="M7" s="4"/>
    </row>
    <row r="8" spans="1:13" ht="19.5" customHeight="1">
      <c r="A8" s="59"/>
      <c r="B8" s="57"/>
      <c r="C8" s="61" t="s">
        <v>66</v>
      </c>
      <c r="D8" s="52"/>
      <c r="E8" s="135" t="s">
        <v>74</v>
      </c>
      <c r="F8" s="135"/>
      <c r="G8" s="136"/>
      <c r="H8" s="43"/>
      <c r="I8" s="43"/>
      <c r="J8" s="145"/>
      <c r="K8" s="146"/>
      <c r="L8" s="127" t="s">
        <v>96</v>
      </c>
      <c r="M8" s="4"/>
    </row>
    <row r="9" spans="1:13" ht="4.5" customHeight="1">
      <c r="A9" s="59"/>
      <c r="B9" s="57"/>
      <c r="C9" s="62"/>
      <c r="D9" s="43"/>
      <c r="E9" s="43"/>
      <c r="F9" s="43"/>
      <c r="G9" s="43"/>
      <c r="H9" s="43"/>
      <c r="I9" s="43"/>
      <c r="J9" s="44"/>
      <c r="K9" s="45"/>
      <c r="L9" s="127" t="s">
        <v>97</v>
      </c>
      <c r="M9" s="4"/>
    </row>
    <row r="10" spans="1:13" ht="19.5" customHeight="1">
      <c r="A10" s="59"/>
      <c r="B10" s="57"/>
      <c r="C10" s="61" t="s">
        <v>75</v>
      </c>
      <c r="D10" s="52"/>
      <c r="E10" s="135" t="s">
        <v>74</v>
      </c>
      <c r="F10" s="135"/>
      <c r="G10" s="136"/>
      <c r="H10" s="43"/>
      <c r="I10" s="43"/>
      <c r="J10" s="145"/>
      <c r="K10" s="146"/>
      <c r="L10" s="127" t="s">
        <v>98</v>
      </c>
      <c r="M10" s="4"/>
    </row>
    <row r="11" spans="1:13" ht="4.5" customHeight="1">
      <c r="A11" s="59"/>
      <c r="B11" s="57"/>
      <c r="C11" s="62"/>
      <c r="D11" s="43"/>
      <c r="E11" s="43"/>
      <c r="F11" s="43"/>
      <c r="G11" s="43"/>
      <c r="H11" s="43"/>
      <c r="I11" s="43"/>
      <c r="J11" s="145"/>
      <c r="K11" s="146"/>
      <c r="L11" s="127" t="s">
        <v>99</v>
      </c>
      <c r="M11" s="4"/>
    </row>
    <row r="12" spans="1:13" ht="19.5" customHeight="1">
      <c r="A12" s="59"/>
      <c r="B12" s="57"/>
      <c r="C12" s="61" t="s">
        <v>76</v>
      </c>
      <c r="D12" s="52"/>
      <c r="E12" s="135" t="s">
        <v>74</v>
      </c>
      <c r="F12" s="135"/>
      <c r="G12" s="136"/>
      <c r="H12" s="43"/>
      <c r="I12" s="43"/>
      <c r="J12" s="145"/>
      <c r="K12" s="146"/>
      <c r="L12" s="127" t="s">
        <v>100</v>
      </c>
      <c r="M12" s="4"/>
    </row>
    <row r="13" spans="1:12" s="4" customFormat="1" ht="6" customHeight="1">
      <c r="A13" s="59"/>
      <c r="B13" s="57"/>
      <c r="C13" s="62"/>
      <c r="D13" s="43"/>
      <c r="E13" s="43"/>
      <c r="F13" s="43"/>
      <c r="G13" s="43"/>
      <c r="H13" s="43"/>
      <c r="I13" s="43"/>
      <c r="J13" s="43"/>
      <c r="K13" s="45"/>
      <c r="L13" s="127">
        <v>1</v>
      </c>
    </row>
    <row r="14" spans="1:13" ht="24" customHeight="1">
      <c r="A14" s="59"/>
      <c r="B14" s="57"/>
      <c r="C14" s="61" t="s">
        <v>77</v>
      </c>
      <c r="D14" s="52"/>
      <c r="E14" s="135" t="s">
        <v>74</v>
      </c>
      <c r="F14" s="135"/>
      <c r="G14" s="136"/>
      <c r="H14" s="43"/>
      <c r="I14" s="43"/>
      <c r="J14" s="149"/>
      <c r="K14" s="150"/>
      <c r="L14" s="127"/>
      <c r="M14" s="4"/>
    </row>
    <row r="15" spans="1:11" s="4" customFormat="1" ht="6" customHeight="1">
      <c r="A15" s="59"/>
      <c r="B15" s="57"/>
      <c r="C15" s="62"/>
      <c r="D15" s="43"/>
      <c r="E15" s="43"/>
      <c r="F15" s="43"/>
      <c r="G15" s="43"/>
      <c r="H15" s="43"/>
      <c r="I15" s="43"/>
      <c r="J15" s="43"/>
      <c r="K15" s="47"/>
    </row>
    <row r="16" spans="1:11" ht="21" customHeight="1">
      <c r="A16" s="113"/>
      <c r="B16" s="120"/>
      <c r="C16" s="48" t="s">
        <v>81</v>
      </c>
      <c r="D16" s="98">
        <f aca="true" t="shared" si="0" ref="D16:I16">D180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147" t="s">
        <v>101</v>
      </c>
      <c r="K16" s="116"/>
    </row>
    <row r="17" spans="1:11" ht="21" customHeight="1">
      <c r="A17" s="114" t="s">
        <v>65</v>
      </c>
      <c r="B17" s="123" t="s">
        <v>0</v>
      </c>
      <c r="C17" s="121" t="s">
        <v>78</v>
      </c>
      <c r="D17" s="140" t="s">
        <v>86</v>
      </c>
      <c r="E17" s="141"/>
      <c r="F17" s="140" t="s">
        <v>88</v>
      </c>
      <c r="G17" s="141"/>
      <c r="H17" s="140" t="s">
        <v>87</v>
      </c>
      <c r="I17" s="141"/>
      <c r="J17" s="148"/>
      <c r="K17" s="117"/>
    </row>
    <row r="18" spans="1:11" ht="21" customHeight="1">
      <c r="A18" s="114"/>
      <c r="B18" s="123"/>
      <c r="C18" s="122"/>
      <c r="D18" s="63" t="s">
        <v>79</v>
      </c>
      <c r="E18" s="48" t="s">
        <v>80</v>
      </c>
      <c r="F18" s="48" t="s">
        <v>79</v>
      </c>
      <c r="G18" s="48" t="s">
        <v>80</v>
      </c>
      <c r="H18" s="48" t="s">
        <v>79</v>
      </c>
      <c r="I18" s="48" t="s">
        <v>80</v>
      </c>
      <c r="J18" s="148"/>
      <c r="K18" s="117"/>
    </row>
    <row r="19" spans="1:11" s="7" customFormat="1" ht="21" customHeight="1" hidden="1">
      <c r="A19" s="115"/>
      <c r="B19" s="120" t="s">
        <v>0</v>
      </c>
      <c r="C19" s="48" t="s">
        <v>81</v>
      </c>
      <c r="D19" s="98">
        <f aca="true" t="shared" si="1" ref="D19:I19">D180</f>
        <v>0</v>
      </c>
      <c r="E19" s="99">
        <f t="shared" si="1"/>
        <v>0</v>
      </c>
      <c r="F19" s="99">
        <f t="shared" si="1"/>
        <v>0</v>
      </c>
      <c r="G19" s="99">
        <f t="shared" si="1"/>
        <v>0</v>
      </c>
      <c r="H19" s="99">
        <f t="shared" si="1"/>
        <v>0</v>
      </c>
      <c r="I19" s="99">
        <f t="shared" si="1"/>
        <v>0</v>
      </c>
      <c r="J19" s="118"/>
      <c r="K19" s="119"/>
    </row>
    <row r="20" spans="1:11" ht="18.75" customHeight="1">
      <c r="A20" s="89">
        <v>1</v>
      </c>
      <c r="B20" s="101"/>
      <c r="C20" s="102"/>
      <c r="D20" s="87"/>
      <c r="E20" s="87"/>
      <c r="F20" s="87"/>
      <c r="G20" s="87"/>
      <c r="H20" s="65">
        <f aca="true" t="shared" si="2" ref="H20:H83">IF((D20-E20)+(F20-G20)&gt;0,((D20-E20)+(F20-G20)),"")</f>
      </c>
      <c r="I20" s="65">
        <f aca="true" t="shared" si="3" ref="I20:I83">IF((D20-E20)+(F20-G20)&lt;0,-((D20-E20)+(F20-G20)),"")</f>
      </c>
      <c r="J20" s="129"/>
      <c r="K20" s="130"/>
    </row>
    <row r="21" spans="1:11" ht="18.75" customHeight="1">
      <c r="A21" s="66">
        <v>2</v>
      </c>
      <c r="B21" s="101"/>
      <c r="C21" s="102"/>
      <c r="D21" s="87"/>
      <c r="E21" s="67"/>
      <c r="F21" s="87"/>
      <c r="G21" s="67"/>
      <c r="H21" s="65">
        <f t="shared" si="2"/>
      </c>
      <c r="I21" s="65">
        <f t="shared" si="3"/>
      </c>
      <c r="J21" s="129"/>
      <c r="K21" s="130"/>
    </row>
    <row r="22" spans="1:11" ht="18.75" customHeight="1">
      <c r="A22" s="64">
        <v>3</v>
      </c>
      <c r="B22" s="103"/>
      <c r="C22" s="102"/>
      <c r="D22" s="87"/>
      <c r="E22" s="67"/>
      <c r="F22" s="87"/>
      <c r="G22" s="67"/>
      <c r="H22" s="65">
        <f t="shared" si="2"/>
      </c>
      <c r="I22" s="65">
        <f t="shared" si="3"/>
      </c>
      <c r="J22" s="129"/>
      <c r="K22" s="130"/>
    </row>
    <row r="23" spans="1:11" ht="18.75" customHeight="1">
      <c r="A23" s="66">
        <v>4</v>
      </c>
      <c r="B23" s="103"/>
      <c r="C23" s="102"/>
      <c r="D23" s="87"/>
      <c r="E23" s="67"/>
      <c r="F23" s="87"/>
      <c r="G23" s="67"/>
      <c r="H23" s="65">
        <f t="shared" si="2"/>
      </c>
      <c r="I23" s="65">
        <f t="shared" si="3"/>
      </c>
      <c r="J23" s="129"/>
      <c r="K23" s="130"/>
    </row>
    <row r="24" spans="1:11" ht="18.75" customHeight="1">
      <c r="A24" s="64">
        <v>5</v>
      </c>
      <c r="B24" s="103"/>
      <c r="C24" s="102"/>
      <c r="D24" s="87"/>
      <c r="E24" s="67"/>
      <c r="F24" s="87"/>
      <c r="G24" s="67"/>
      <c r="H24" s="65">
        <f t="shared" si="2"/>
      </c>
      <c r="I24" s="65">
        <f t="shared" si="3"/>
      </c>
      <c r="J24" s="129"/>
      <c r="K24" s="130"/>
    </row>
    <row r="25" spans="1:11" ht="18.75" customHeight="1">
      <c r="A25" s="66">
        <v>6</v>
      </c>
      <c r="B25" s="103"/>
      <c r="C25" s="102"/>
      <c r="D25" s="87"/>
      <c r="E25" s="67"/>
      <c r="F25" s="87"/>
      <c r="G25" s="67"/>
      <c r="H25" s="65">
        <f t="shared" si="2"/>
      </c>
      <c r="I25" s="65">
        <f t="shared" si="3"/>
      </c>
      <c r="J25" s="129"/>
      <c r="K25" s="130"/>
    </row>
    <row r="26" spans="1:11" ht="18.75" customHeight="1">
      <c r="A26" s="64">
        <v>7</v>
      </c>
      <c r="B26" s="103"/>
      <c r="C26" s="102"/>
      <c r="D26" s="87"/>
      <c r="E26" s="67"/>
      <c r="F26" s="87"/>
      <c r="G26" s="67"/>
      <c r="H26" s="65">
        <f t="shared" si="2"/>
      </c>
      <c r="I26" s="65">
        <f t="shared" si="3"/>
      </c>
      <c r="J26" s="129"/>
      <c r="K26" s="130"/>
    </row>
    <row r="27" spans="1:11" ht="18.75" customHeight="1">
      <c r="A27" s="66">
        <v>8</v>
      </c>
      <c r="B27" s="103"/>
      <c r="C27" s="102"/>
      <c r="D27" s="87"/>
      <c r="E27" s="67"/>
      <c r="F27" s="87"/>
      <c r="G27" s="67"/>
      <c r="H27" s="65">
        <f t="shared" si="2"/>
      </c>
      <c r="I27" s="65">
        <f t="shared" si="3"/>
      </c>
      <c r="J27" s="129"/>
      <c r="K27" s="130"/>
    </row>
    <row r="28" spans="1:11" ht="18.75" customHeight="1">
      <c r="A28" s="64">
        <v>9</v>
      </c>
      <c r="B28" s="103"/>
      <c r="C28" s="102"/>
      <c r="D28" s="87"/>
      <c r="E28" s="67"/>
      <c r="F28" s="87"/>
      <c r="G28" s="67"/>
      <c r="H28" s="65">
        <f t="shared" si="2"/>
      </c>
      <c r="I28" s="65">
        <f t="shared" si="3"/>
      </c>
      <c r="J28" s="129"/>
      <c r="K28" s="130"/>
    </row>
    <row r="29" spans="1:11" ht="18.75" customHeight="1">
      <c r="A29" s="66">
        <v>10</v>
      </c>
      <c r="B29" s="103"/>
      <c r="C29" s="102"/>
      <c r="D29" s="87"/>
      <c r="E29" s="67"/>
      <c r="F29" s="87"/>
      <c r="G29" s="67"/>
      <c r="H29" s="65">
        <f t="shared" si="2"/>
      </c>
      <c r="I29" s="65">
        <f t="shared" si="3"/>
      </c>
      <c r="J29" s="129"/>
      <c r="K29" s="130"/>
    </row>
    <row r="30" spans="1:11" ht="18.75" customHeight="1">
      <c r="A30" s="64">
        <v>11</v>
      </c>
      <c r="B30" s="103"/>
      <c r="C30" s="102"/>
      <c r="D30" s="87"/>
      <c r="E30" s="67"/>
      <c r="F30" s="87"/>
      <c r="G30" s="67"/>
      <c r="H30" s="65">
        <f t="shared" si="2"/>
      </c>
      <c r="I30" s="65">
        <f t="shared" si="3"/>
      </c>
      <c r="J30" s="129"/>
      <c r="K30" s="130"/>
    </row>
    <row r="31" spans="1:11" ht="18.75" customHeight="1">
      <c r="A31" s="66">
        <v>12</v>
      </c>
      <c r="B31" s="103"/>
      <c r="C31" s="102"/>
      <c r="D31" s="87"/>
      <c r="E31" s="67"/>
      <c r="F31" s="87"/>
      <c r="G31" s="67"/>
      <c r="H31" s="65">
        <f t="shared" si="2"/>
      </c>
      <c r="I31" s="65">
        <f t="shared" si="3"/>
      </c>
      <c r="J31" s="129"/>
      <c r="K31" s="130"/>
    </row>
    <row r="32" spans="1:11" ht="18.75" customHeight="1">
      <c r="A32" s="64">
        <v>13</v>
      </c>
      <c r="B32" s="103"/>
      <c r="C32" s="102"/>
      <c r="D32" s="87"/>
      <c r="E32" s="67"/>
      <c r="F32" s="87"/>
      <c r="G32" s="67"/>
      <c r="H32" s="65">
        <f t="shared" si="2"/>
      </c>
      <c r="I32" s="65">
        <f t="shared" si="3"/>
      </c>
      <c r="J32" s="129"/>
      <c r="K32" s="130"/>
    </row>
    <row r="33" spans="1:11" ht="18.75" customHeight="1">
      <c r="A33" s="66">
        <v>14</v>
      </c>
      <c r="B33" s="103"/>
      <c r="C33" s="102"/>
      <c r="D33" s="87"/>
      <c r="E33" s="67"/>
      <c r="F33" s="87"/>
      <c r="G33" s="67"/>
      <c r="H33" s="65">
        <f t="shared" si="2"/>
      </c>
      <c r="I33" s="65">
        <f t="shared" si="3"/>
      </c>
      <c r="J33" s="129"/>
      <c r="K33" s="130"/>
    </row>
    <row r="34" spans="1:11" ht="18.75" customHeight="1">
      <c r="A34" s="64">
        <v>15</v>
      </c>
      <c r="B34" s="103"/>
      <c r="C34" s="102"/>
      <c r="D34" s="87"/>
      <c r="E34" s="67"/>
      <c r="F34" s="87"/>
      <c r="G34" s="67"/>
      <c r="H34" s="65">
        <f t="shared" si="2"/>
      </c>
      <c r="I34" s="65">
        <f t="shared" si="3"/>
      </c>
      <c r="J34" s="129"/>
      <c r="K34" s="130"/>
    </row>
    <row r="35" spans="1:11" ht="18.75" customHeight="1">
      <c r="A35" s="66">
        <v>16</v>
      </c>
      <c r="B35" s="103"/>
      <c r="C35" s="102"/>
      <c r="D35" s="87"/>
      <c r="E35" s="67"/>
      <c r="F35" s="87"/>
      <c r="G35" s="67"/>
      <c r="H35" s="65">
        <f t="shared" si="2"/>
      </c>
      <c r="I35" s="65">
        <f t="shared" si="3"/>
      </c>
      <c r="J35" s="129"/>
      <c r="K35" s="130"/>
    </row>
    <row r="36" spans="1:11" ht="18.75" customHeight="1">
      <c r="A36" s="64">
        <v>17</v>
      </c>
      <c r="B36" s="103"/>
      <c r="C36" s="102"/>
      <c r="D36" s="87"/>
      <c r="E36" s="67"/>
      <c r="F36" s="87"/>
      <c r="G36" s="67"/>
      <c r="H36" s="65">
        <f t="shared" si="2"/>
      </c>
      <c r="I36" s="65">
        <f t="shared" si="3"/>
      </c>
      <c r="J36" s="129"/>
      <c r="K36" s="130"/>
    </row>
    <row r="37" spans="1:11" ht="18.75" customHeight="1">
      <c r="A37" s="66">
        <v>18</v>
      </c>
      <c r="B37" s="103"/>
      <c r="C37" s="102"/>
      <c r="D37" s="87"/>
      <c r="E37" s="67"/>
      <c r="F37" s="87"/>
      <c r="G37" s="67"/>
      <c r="H37" s="65">
        <f t="shared" si="2"/>
      </c>
      <c r="I37" s="65">
        <f t="shared" si="3"/>
      </c>
      <c r="J37" s="129"/>
      <c r="K37" s="130"/>
    </row>
    <row r="38" spans="1:11" ht="18.75" customHeight="1">
      <c r="A38" s="64">
        <v>19</v>
      </c>
      <c r="B38" s="103"/>
      <c r="C38" s="102"/>
      <c r="D38" s="87"/>
      <c r="E38" s="67"/>
      <c r="F38" s="87"/>
      <c r="G38" s="67"/>
      <c r="H38" s="65">
        <f t="shared" si="2"/>
      </c>
      <c r="I38" s="65">
        <f t="shared" si="3"/>
      </c>
      <c r="J38" s="129"/>
      <c r="K38" s="130"/>
    </row>
    <row r="39" spans="1:11" ht="18.75" customHeight="1">
      <c r="A39" s="66">
        <v>20</v>
      </c>
      <c r="B39" s="103"/>
      <c r="C39" s="102"/>
      <c r="D39" s="87"/>
      <c r="E39" s="67"/>
      <c r="F39" s="87"/>
      <c r="G39" s="67"/>
      <c r="H39" s="65">
        <f t="shared" si="2"/>
      </c>
      <c r="I39" s="65">
        <f t="shared" si="3"/>
      </c>
      <c r="J39" s="129"/>
      <c r="K39" s="130"/>
    </row>
    <row r="40" spans="1:11" ht="18.75" customHeight="1">
      <c r="A40" s="64">
        <v>21</v>
      </c>
      <c r="B40" s="103"/>
      <c r="C40" s="102"/>
      <c r="D40" s="87"/>
      <c r="E40" s="67"/>
      <c r="F40" s="87"/>
      <c r="G40" s="67"/>
      <c r="H40" s="65">
        <f t="shared" si="2"/>
      </c>
      <c r="I40" s="65">
        <f t="shared" si="3"/>
      </c>
      <c r="J40" s="129"/>
      <c r="K40" s="130"/>
    </row>
    <row r="41" spans="1:11" ht="18.75" customHeight="1">
      <c r="A41" s="66">
        <v>22</v>
      </c>
      <c r="B41" s="103"/>
      <c r="C41" s="102"/>
      <c r="D41" s="87"/>
      <c r="E41" s="67"/>
      <c r="F41" s="87"/>
      <c r="G41" s="67"/>
      <c r="H41" s="65">
        <f t="shared" si="2"/>
      </c>
      <c r="I41" s="65">
        <f t="shared" si="3"/>
      </c>
      <c r="J41" s="129"/>
      <c r="K41" s="130"/>
    </row>
    <row r="42" spans="1:256" ht="18.75" customHeight="1">
      <c r="A42" s="64">
        <v>23</v>
      </c>
      <c r="B42" s="103"/>
      <c r="C42" s="102"/>
      <c r="D42" s="87"/>
      <c r="E42" s="67"/>
      <c r="F42" s="87"/>
      <c r="G42" s="67"/>
      <c r="H42" s="65">
        <f t="shared" si="2"/>
      </c>
      <c r="I42" s="65">
        <f t="shared" si="3"/>
      </c>
      <c r="J42" s="129"/>
      <c r="K42" s="130"/>
      <c r="L42" s="132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46"/>
    </row>
    <row r="43" spans="1:11" ht="18.75" customHeight="1">
      <c r="A43" s="66">
        <v>24</v>
      </c>
      <c r="B43" s="103"/>
      <c r="C43" s="102"/>
      <c r="D43" s="67"/>
      <c r="E43" s="67"/>
      <c r="F43" s="67"/>
      <c r="G43" s="67"/>
      <c r="H43" s="65">
        <f t="shared" si="2"/>
      </c>
      <c r="I43" s="65">
        <f t="shared" si="3"/>
      </c>
      <c r="J43" s="129"/>
      <c r="K43" s="130"/>
    </row>
    <row r="44" spans="1:11" ht="18.75" customHeight="1">
      <c r="A44" s="64">
        <v>25</v>
      </c>
      <c r="B44" s="103"/>
      <c r="C44" s="102"/>
      <c r="D44" s="67"/>
      <c r="E44" s="67"/>
      <c r="F44" s="67"/>
      <c r="G44" s="67"/>
      <c r="H44" s="65">
        <f t="shared" si="2"/>
      </c>
      <c r="I44" s="65">
        <f t="shared" si="3"/>
      </c>
      <c r="J44" s="129"/>
      <c r="K44" s="130"/>
    </row>
    <row r="45" spans="1:11" ht="18.75" customHeight="1">
      <c r="A45" s="66">
        <v>26</v>
      </c>
      <c r="B45" s="103"/>
      <c r="C45" s="102"/>
      <c r="D45" s="67"/>
      <c r="E45" s="67"/>
      <c r="F45" s="67"/>
      <c r="G45" s="67"/>
      <c r="H45" s="65">
        <f t="shared" si="2"/>
      </c>
      <c r="I45" s="65">
        <f t="shared" si="3"/>
      </c>
      <c r="J45" s="129"/>
      <c r="K45" s="130"/>
    </row>
    <row r="46" spans="1:11" ht="18.75" customHeight="1">
      <c r="A46" s="64">
        <v>27</v>
      </c>
      <c r="B46" s="103"/>
      <c r="C46" s="102"/>
      <c r="D46" s="67"/>
      <c r="E46" s="67"/>
      <c r="F46" s="67"/>
      <c r="G46" s="67"/>
      <c r="H46" s="65">
        <f t="shared" si="2"/>
      </c>
      <c r="I46" s="65">
        <f t="shared" si="3"/>
      </c>
      <c r="J46" s="129"/>
      <c r="K46" s="130"/>
    </row>
    <row r="47" spans="1:11" ht="18.75" customHeight="1">
      <c r="A47" s="66">
        <v>28</v>
      </c>
      <c r="B47" s="103"/>
      <c r="C47" s="102"/>
      <c r="D47" s="67"/>
      <c r="E47" s="67"/>
      <c r="F47" s="67"/>
      <c r="G47" s="67"/>
      <c r="H47" s="65">
        <f t="shared" si="2"/>
      </c>
      <c r="I47" s="65">
        <f t="shared" si="3"/>
      </c>
      <c r="J47" s="129"/>
      <c r="K47" s="130"/>
    </row>
    <row r="48" spans="1:11" ht="18.75" customHeight="1">
      <c r="A48" s="64">
        <v>29</v>
      </c>
      <c r="B48" s="103"/>
      <c r="C48" s="102"/>
      <c r="D48" s="67"/>
      <c r="E48" s="67"/>
      <c r="F48" s="67"/>
      <c r="G48" s="67"/>
      <c r="H48" s="65">
        <f t="shared" si="2"/>
      </c>
      <c r="I48" s="65">
        <f t="shared" si="3"/>
      </c>
      <c r="J48" s="129"/>
      <c r="K48" s="130"/>
    </row>
    <row r="49" spans="1:11" ht="18.75" customHeight="1">
      <c r="A49" s="66">
        <v>30</v>
      </c>
      <c r="B49" s="103"/>
      <c r="C49" s="102"/>
      <c r="D49" s="67"/>
      <c r="E49" s="67"/>
      <c r="F49" s="67"/>
      <c r="G49" s="67"/>
      <c r="H49" s="65">
        <f t="shared" si="2"/>
      </c>
      <c r="I49" s="65">
        <f t="shared" si="3"/>
      </c>
      <c r="J49" s="129"/>
      <c r="K49" s="130"/>
    </row>
    <row r="50" spans="1:11" ht="18.75" customHeight="1">
      <c r="A50" s="64">
        <v>31</v>
      </c>
      <c r="B50" s="103"/>
      <c r="C50" s="102"/>
      <c r="D50" s="67"/>
      <c r="E50" s="67"/>
      <c r="F50" s="67"/>
      <c r="G50" s="67"/>
      <c r="H50" s="65">
        <f t="shared" si="2"/>
      </c>
      <c r="I50" s="65">
        <f t="shared" si="3"/>
      </c>
      <c r="J50" s="129"/>
      <c r="K50" s="130"/>
    </row>
    <row r="51" spans="1:11" ht="18.75" customHeight="1">
      <c r="A51" s="66">
        <v>32</v>
      </c>
      <c r="B51" s="103"/>
      <c r="C51" s="102"/>
      <c r="D51" s="67"/>
      <c r="E51" s="67"/>
      <c r="F51" s="67"/>
      <c r="G51" s="67"/>
      <c r="H51" s="65">
        <f t="shared" si="2"/>
      </c>
      <c r="I51" s="65">
        <f t="shared" si="3"/>
      </c>
      <c r="J51" s="129"/>
      <c r="K51" s="130"/>
    </row>
    <row r="52" spans="1:11" ht="18.75" customHeight="1">
      <c r="A52" s="64">
        <v>33</v>
      </c>
      <c r="B52" s="103"/>
      <c r="C52" s="102"/>
      <c r="D52" s="67"/>
      <c r="E52" s="67"/>
      <c r="F52" s="67"/>
      <c r="G52" s="67"/>
      <c r="H52" s="65">
        <f t="shared" si="2"/>
      </c>
      <c r="I52" s="65">
        <f t="shared" si="3"/>
      </c>
      <c r="J52" s="129"/>
      <c r="K52" s="130"/>
    </row>
    <row r="53" spans="1:11" ht="18.75" customHeight="1">
      <c r="A53" s="66">
        <v>34</v>
      </c>
      <c r="B53" s="103"/>
      <c r="C53" s="102"/>
      <c r="D53" s="67"/>
      <c r="E53" s="67"/>
      <c r="F53" s="67"/>
      <c r="G53" s="67"/>
      <c r="H53" s="65">
        <f t="shared" si="2"/>
      </c>
      <c r="I53" s="65">
        <f t="shared" si="3"/>
      </c>
      <c r="J53" s="129"/>
      <c r="K53" s="130"/>
    </row>
    <row r="54" spans="1:11" ht="18.75" customHeight="1">
      <c r="A54" s="64">
        <v>35</v>
      </c>
      <c r="B54" s="103"/>
      <c r="C54" s="102"/>
      <c r="D54" s="67"/>
      <c r="E54" s="67"/>
      <c r="F54" s="67"/>
      <c r="G54" s="67"/>
      <c r="H54" s="65">
        <f t="shared" si="2"/>
      </c>
      <c r="I54" s="65">
        <f t="shared" si="3"/>
      </c>
      <c r="J54" s="129"/>
      <c r="K54" s="130"/>
    </row>
    <row r="55" spans="1:11" ht="18.75" customHeight="1">
      <c r="A55" s="66">
        <v>36</v>
      </c>
      <c r="B55" s="103"/>
      <c r="C55" s="102"/>
      <c r="D55" s="67"/>
      <c r="E55" s="67"/>
      <c r="F55" s="67"/>
      <c r="G55" s="67"/>
      <c r="H55" s="65">
        <f t="shared" si="2"/>
      </c>
      <c r="I55" s="65">
        <f t="shared" si="3"/>
      </c>
      <c r="J55" s="129"/>
      <c r="K55" s="130"/>
    </row>
    <row r="56" spans="1:11" ht="18.75" customHeight="1">
      <c r="A56" s="64">
        <v>37</v>
      </c>
      <c r="B56" s="103"/>
      <c r="C56" s="102"/>
      <c r="D56" s="67"/>
      <c r="E56" s="67"/>
      <c r="F56" s="67"/>
      <c r="G56" s="67"/>
      <c r="H56" s="65">
        <f t="shared" si="2"/>
      </c>
      <c r="I56" s="65">
        <f t="shared" si="3"/>
      </c>
      <c r="J56" s="129"/>
      <c r="K56" s="130"/>
    </row>
    <row r="57" spans="1:11" ht="18.75" customHeight="1">
      <c r="A57" s="66">
        <v>38</v>
      </c>
      <c r="B57" s="103"/>
      <c r="C57" s="102"/>
      <c r="D57" s="67"/>
      <c r="E57" s="67"/>
      <c r="F57" s="67"/>
      <c r="G57" s="67"/>
      <c r="H57" s="65">
        <f t="shared" si="2"/>
      </c>
      <c r="I57" s="65">
        <f t="shared" si="3"/>
      </c>
      <c r="J57" s="129"/>
      <c r="K57" s="130"/>
    </row>
    <row r="58" spans="1:11" ht="18.75" customHeight="1">
      <c r="A58" s="64">
        <v>39</v>
      </c>
      <c r="B58" s="103"/>
      <c r="C58" s="102"/>
      <c r="D58" s="67"/>
      <c r="E58" s="67"/>
      <c r="F58" s="67"/>
      <c r="G58" s="67"/>
      <c r="H58" s="65">
        <f t="shared" si="2"/>
      </c>
      <c r="I58" s="65">
        <f t="shared" si="3"/>
      </c>
      <c r="J58" s="129"/>
      <c r="K58" s="130"/>
    </row>
    <row r="59" spans="1:11" ht="18.75" customHeight="1">
      <c r="A59" s="66">
        <v>40</v>
      </c>
      <c r="B59" s="103"/>
      <c r="C59" s="102"/>
      <c r="D59" s="67"/>
      <c r="E59" s="67"/>
      <c r="F59" s="67"/>
      <c r="G59" s="67"/>
      <c r="H59" s="65">
        <f t="shared" si="2"/>
      </c>
      <c r="I59" s="65">
        <f t="shared" si="3"/>
      </c>
      <c r="J59" s="129"/>
      <c r="K59" s="130"/>
    </row>
    <row r="60" spans="1:11" ht="18.75" customHeight="1">
      <c r="A60" s="64">
        <v>41</v>
      </c>
      <c r="B60" s="103"/>
      <c r="C60" s="102"/>
      <c r="D60" s="67"/>
      <c r="E60" s="67"/>
      <c r="F60" s="67"/>
      <c r="G60" s="67"/>
      <c r="H60" s="65">
        <f t="shared" si="2"/>
      </c>
      <c r="I60" s="65">
        <f t="shared" si="3"/>
      </c>
      <c r="J60" s="129"/>
      <c r="K60" s="130"/>
    </row>
    <row r="61" spans="1:11" ht="18.75" customHeight="1">
      <c r="A61" s="66">
        <v>42</v>
      </c>
      <c r="B61" s="103"/>
      <c r="C61" s="102"/>
      <c r="D61" s="67"/>
      <c r="E61" s="67"/>
      <c r="F61" s="67"/>
      <c r="G61" s="67"/>
      <c r="H61" s="65">
        <f t="shared" si="2"/>
      </c>
      <c r="I61" s="65">
        <f t="shared" si="3"/>
      </c>
      <c r="J61" s="129"/>
      <c r="K61" s="130"/>
    </row>
    <row r="62" spans="1:11" ht="21.75">
      <c r="A62" s="68">
        <v>43</v>
      </c>
      <c r="B62" s="103"/>
      <c r="C62" s="102"/>
      <c r="D62" s="67"/>
      <c r="E62" s="67"/>
      <c r="F62" s="67"/>
      <c r="G62" s="67"/>
      <c r="H62" s="88">
        <f t="shared" si="2"/>
      </c>
      <c r="I62" s="88">
        <f t="shared" si="3"/>
      </c>
      <c r="J62" s="129"/>
      <c r="K62" s="130"/>
    </row>
    <row r="63" spans="1:11" ht="21.75">
      <c r="A63" s="66">
        <v>44</v>
      </c>
      <c r="B63" s="101"/>
      <c r="C63" s="102"/>
      <c r="D63" s="87"/>
      <c r="E63" s="87"/>
      <c r="F63" s="87"/>
      <c r="G63" s="87"/>
      <c r="H63" s="88">
        <f t="shared" si="2"/>
      </c>
      <c r="I63" s="88">
        <f t="shared" si="3"/>
      </c>
      <c r="J63" s="129"/>
      <c r="K63" s="130"/>
    </row>
    <row r="64" spans="1:11" ht="21.75">
      <c r="A64" s="68">
        <v>45</v>
      </c>
      <c r="B64" s="103"/>
      <c r="C64" s="102"/>
      <c r="D64" s="67"/>
      <c r="E64" s="67"/>
      <c r="F64" s="67"/>
      <c r="G64" s="67"/>
      <c r="H64" s="88">
        <f t="shared" si="2"/>
      </c>
      <c r="I64" s="88">
        <f t="shared" si="3"/>
      </c>
      <c r="J64" s="129"/>
      <c r="K64" s="130"/>
    </row>
    <row r="65" spans="1:11" ht="21.75">
      <c r="A65" s="66">
        <v>46</v>
      </c>
      <c r="B65" s="103"/>
      <c r="C65" s="102"/>
      <c r="D65" s="67"/>
      <c r="E65" s="67"/>
      <c r="F65" s="67"/>
      <c r="G65" s="67"/>
      <c r="H65" s="88">
        <f t="shared" si="2"/>
      </c>
      <c r="I65" s="88">
        <f t="shared" si="3"/>
      </c>
      <c r="J65" s="129"/>
      <c r="K65" s="130"/>
    </row>
    <row r="66" spans="1:11" ht="21.75">
      <c r="A66" s="68">
        <v>47</v>
      </c>
      <c r="B66" s="103"/>
      <c r="C66" s="102"/>
      <c r="D66" s="67"/>
      <c r="E66" s="67"/>
      <c r="F66" s="67"/>
      <c r="G66" s="67"/>
      <c r="H66" s="88">
        <f t="shared" si="2"/>
      </c>
      <c r="I66" s="88">
        <f t="shared" si="3"/>
      </c>
      <c r="J66" s="129"/>
      <c r="K66" s="130"/>
    </row>
    <row r="67" spans="1:11" ht="21.75">
      <c r="A67" s="66">
        <v>48</v>
      </c>
      <c r="B67" s="103"/>
      <c r="C67" s="102"/>
      <c r="D67" s="67"/>
      <c r="E67" s="67"/>
      <c r="F67" s="67"/>
      <c r="G67" s="67"/>
      <c r="H67" s="88">
        <f t="shared" si="2"/>
      </c>
      <c r="I67" s="88">
        <f t="shared" si="3"/>
      </c>
      <c r="J67" s="129"/>
      <c r="K67" s="130"/>
    </row>
    <row r="68" spans="1:11" ht="21.75">
      <c r="A68" s="68">
        <v>49</v>
      </c>
      <c r="B68" s="103"/>
      <c r="C68" s="102"/>
      <c r="D68" s="67"/>
      <c r="E68" s="67"/>
      <c r="F68" s="67"/>
      <c r="G68" s="67"/>
      <c r="H68" s="88">
        <f t="shared" si="2"/>
      </c>
      <c r="I68" s="88">
        <f t="shared" si="3"/>
      </c>
      <c r="J68" s="129"/>
      <c r="K68" s="130"/>
    </row>
    <row r="69" spans="1:11" ht="21.75">
      <c r="A69" s="66">
        <v>50</v>
      </c>
      <c r="B69" s="103"/>
      <c r="C69" s="102"/>
      <c r="D69" s="67"/>
      <c r="E69" s="67"/>
      <c r="F69" s="67"/>
      <c r="G69" s="67"/>
      <c r="H69" s="88">
        <f t="shared" si="2"/>
      </c>
      <c r="I69" s="88">
        <f t="shared" si="3"/>
      </c>
      <c r="J69" s="129"/>
      <c r="K69" s="130"/>
    </row>
    <row r="70" spans="1:11" ht="21.75">
      <c r="A70" s="68">
        <v>51</v>
      </c>
      <c r="B70" s="103"/>
      <c r="C70" s="102"/>
      <c r="D70" s="67"/>
      <c r="E70" s="67"/>
      <c r="F70" s="67"/>
      <c r="G70" s="67"/>
      <c r="H70" s="88">
        <f t="shared" si="2"/>
      </c>
      <c r="I70" s="88">
        <f t="shared" si="3"/>
      </c>
      <c r="J70" s="129"/>
      <c r="K70" s="130"/>
    </row>
    <row r="71" spans="1:11" ht="21.75">
      <c r="A71" s="66">
        <v>52</v>
      </c>
      <c r="B71" s="103"/>
      <c r="C71" s="102"/>
      <c r="D71" s="67"/>
      <c r="E71" s="67"/>
      <c r="F71" s="67"/>
      <c r="G71" s="67"/>
      <c r="H71" s="88">
        <f t="shared" si="2"/>
      </c>
      <c r="I71" s="88">
        <f t="shared" si="3"/>
      </c>
      <c r="J71" s="129"/>
      <c r="K71" s="130"/>
    </row>
    <row r="72" spans="1:11" ht="21.75">
      <c r="A72" s="68">
        <v>53</v>
      </c>
      <c r="B72" s="103"/>
      <c r="C72" s="102"/>
      <c r="D72" s="67"/>
      <c r="E72" s="67"/>
      <c r="F72" s="67"/>
      <c r="G72" s="67"/>
      <c r="H72" s="88">
        <f t="shared" si="2"/>
      </c>
      <c r="I72" s="88">
        <f t="shared" si="3"/>
      </c>
      <c r="J72" s="129"/>
      <c r="K72" s="130"/>
    </row>
    <row r="73" spans="1:11" ht="21.75">
      <c r="A73" s="66">
        <v>54</v>
      </c>
      <c r="B73" s="103"/>
      <c r="C73" s="102"/>
      <c r="D73" s="67"/>
      <c r="E73" s="67"/>
      <c r="F73" s="67"/>
      <c r="G73" s="67"/>
      <c r="H73" s="88">
        <f t="shared" si="2"/>
      </c>
      <c r="I73" s="88">
        <f t="shared" si="3"/>
      </c>
      <c r="J73" s="129"/>
      <c r="K73" s="130"/>
    </row>
    <row r="74" spans="1:11" ht="21.75">
      <c r="A74" s="68">
        <v>55</v>
      </c>
      <c r="B74" s="103"/>
      <c r="C74" s="102"/>
      <c r="D74" s="67"/>
      <c r="E74" s="67"/>
      <c r="F74" s="67"/>
      <c r="G74" s="67"/>
      <c r="H74" s="88">
        <f t="shared" si="2"/>
      </c>
      <c r="I74" s="88">
        <f t="shared" si="3"/>
      </c>
      <c r="J74" s="129"/>
      <c r="K74" s="130"/>
    </row>
    <row r="75" spans="1:11" ht="21.75">
      <c r="A75" s="66">
        <v>56</v>
      </c>
      <c r="B75" s="103"/>
      <c r="C75" s="102"/>
      <c r="D75" s="67"/>
      <c r="E75" s="67"/>
      <c r="F75" s="67"/>
      <c r="G75" s="67"/>
      <c r="H75" s="88">
        <f t="shared" si="2"/>
      </c>
      <c r="I75" s="88">
        <f t="shared" si="3"/>
      </c>
      <c r="J75" s="129"/>
      <c r="K75" s="130"/>
    </row>
    <row r="76" spans="1:11" ht="21.75">
      <c r="A76" s="68">
        <v>57</v>
      </c>
      <c r="B76" s="103"/>
      <c r="C76" s="102"/>
      <c r="D76" s="67"/>
      <c r="E76" s="67"/>
      <c r="F76" s="67"/>
      <c r="G76" s="67"/>
      <c r="H76" s="88">
        <f t="shared" si="2"/>
      </c>
      <c r="I76" s="88">
        <f t="shared" si="3"/>
      </c>
      <c r="J76" s="129"/>
      <c r="K76" s="130"/>
    </row>
    <row r="77" spans="1:11" ht="21.75">
      <c r="A77" s="66">
        <v>58</v>
      </c>
      <c r="B77" s="103"/>
      <c r="C77" s="102"/>
      <c r="D77" s="67"/>
      <c r="E77" s="67"/>
      <c r="F77" s="67"/>
      <c r="G77" s="67"/>
      <c r="H77" s="88">
        <f t="shared" si="2"/>
      </c>
      <c r="I77" s="88">
        <f t="shared" si="3"/>
      </c>
      <c r="J77" s="129"/>
      <c r="K77" s="130"/>
    </row>
    <row r="78" spans="1:11" ht="21.75">
      <c r="A78" s="68">
        <v>59</v>
      </c>
      <c r="B78" s="103"/>
      <c r="C78" s="102"/>
      <c r="D78" s="67"/>
      <c r="E78" s="67"/>
      <c r="F78" s="67"/>
      <c r="G78" s="67"/>
      <c r="H78" s="88">
        <f t="shared" si="2"/>
      </c>
      <c r="I78" s="88">
        <f t="shared" si="3"/>
      </c>
      <c r="J78" s="129"/>
      <c r="K78" s="130"/>
    </row>
    <row r="79" spans="1:11" ht="21.75">
      <c r="A79" s="66">
        <v>60</v>
      </c>
      <c r="B79" s="103"/>
      <c r="C79" s="102"/>
      <c r="D79" s="67"/>
      <c r="E79" s="67"/>
      <c r="F79" s="67"/>
      <c r="G79" s="67"/>
      <c r="H79" s="88">
        <f t="shared" si="2"/>
      </c>
      <c r="I79" s="88">
        <f t="shared" si="3"/>
      </c>
      <c r="J79" s="129"/>
      <c r="K79" s="130"/>
    </row>
    <row r="80" spans="1:11" ht="21.75">
      <c r="A80" s="68">
        <v>61</v>
      </c>
      <c r="B80" s="103"/>
      <c r="C80" s="102"/>
      <c r="D80" s="67"/>
      <c r="E80" s="67"/>
      <c r="F80" s="67"/>
      <c r="G80" s="67"/>
      <c r="H80" s="88">
        <f t="shared" si="2"/>
      </c>
      <c r="I80" s="88">
        <f t="shared" si="3"/>
      </c>
      <c r="J80" s="129"/>
      <c r="K80" s="130"/>
    </row>
    <row r="81" spans="1:11" ht="21.75">
      <c r="A81" s="66">
        <v>62</v>
      </c>
      <c r="B81" s="103"/>
      <c r="C81" s="102"/>
      <c r="D81" s="67"/>
      <c r="E81" s="67"/>
      <c r="F81" s="67"/>
      <c r="G81" s="67"/>
      <c r="H81" s="88">
        <f t="shared" si="2"/>
      </c>
      <c r="I81" s="88">
        <f t="shared" si="3"/>
      </c>
      <c r="J81" s="129"/>
      <c r="K81" s="130"/>
    </row>
    <row r="82" spans="1:11" ht="21.75">
      <c r="A82" s="68">
        <v>63</v>
      </c>
      <c r="B82" s="103"/>
      <c r="C82" s="102"/>
      <c r="D82" s="67"/>
      <c r="E82" s="67"/>
      <c r="F82" s="67"/>
      <c r="G82" s="67"/>
      <c r="H82" s="88">
        <f t="shared" si="2"/>
      </c>
      <c r="I82" s="88">
        <f t="shared" si="3"/>
      </c>
      <c r="J82" s="129"/>
      <c r="K82" s="130"/>
    </row>
    <row r="83" spans="1:11" ht="21.75">
      <c r="A83" s="66">
        <v>64</v>
      </c>
      <c r="B83" s="103"/>
      <c r="C83" s="102"/>
      <c r="D83" s="67"/>
      <c r="E83" s="67"/>
      <c r="F83" s="67"/>
      <c r="G83" s="67"/>
      <c r="H83" s="88">
        <f t="shared" si="2"/>
      </c>
      <c r="I83" s="88">
        <f t="shared" si="3"/>
      </c>
      <c r="J83" s="129"/>
      <c r="K83" s="130"/>
    </row>
    <row r="84" spans="1:11" ht="21.75">
      <c r="A84" s="68">
        <v>65</v>
      </c>
      <c r="B84" s="103"/>
      <c r="C84" s="102"/>
      <c r="D84" s="67"/>
      <c r="E84" s="67"/>
      <c r="F84" s="67"/>
      <c r="G84" s="67"/>
      <c r="H84" s="88">
        <f aca="true" t="shared" si="4" ref="H84:H147">IF((D84-E84)+(F84-G84)&gt;0,((D84-E84)+(F84-G84)),"")</f>
      </c>
      <c r="I84" s="88">
        <f aca="true" t="shared" si="5" ref="I84:I147">IF((D84-E84)+(F84-G84)&lt;0,-((D84-E84)+(F84-G84)),"")</f>
      </c>
      <c r="J84" s="129"/>
      <c r="K84" s="130"/>
    </row>
    <row r="85" spans="1:256" ht="21.75">
      <c r="A85" s="66">
        <v>66</v>
      </c>
      <c r="B85" s="103"/>
      <c r="C85" s="102"/>
      <c r="D85" s="67"/>
      <c r="E85" s="67"/>
      <c r="F85" s="67"/>
      <c r="G85" s="67"/>
      <c r="H85" s="88">
        <f t="shared" si="4"/>
      </c>
      <c r="I85" s="88">
        <f t="shared" si="5"/>
      </c>
      <c r="J85" s="129"/>
      <c r="K85" s="130"/>
      <c r="L85" s="132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46"/>
    </row>
    <row r="86" spans="1:11" ht="21.75">
      <c r="A86" s="68">
        <v>67</v>
      </c>
      <c r="B86" s="103"/>
      <c r="C86" s="102"/>
      <c r="D86" s="67"/>
      <c r="E86" s="67"/>
      <c r="F86" s="67"/>
      <c r="G86" s="67"/>
      <c r="H86" s="88">
        <f t="shared" si="4"/>
      </c>
      <c r="I86" s="88">
        <f t="shared" si="5"/>
      </c>
      <c r="J86" s="129"/>
      <c r="K86" s="130"/>
    </row>
    <row r="87" spans="1:11" ht="21.75">
      <c r="A87" s="66">
        <v>68</v>
      </c>
      <c r="B87" s="103"/>
      <c r="C87" s="102"/>
      <c r="D87" s="67"/>
      <c r="E87" s="67"/>
      <c r="F87" s="67"/>
      <c r="G87" s="67"/>
      <c r="H87" s="88">
        <f t="shared" si="4"/>
      </c>
      <c r="I87" s="88">
        <f t="shared" si="5"/>
      </c>
      <c r="J87" s="129"/>
      <c r="K87" s="130"/>
    </row>
    <row r="88" spans="1:11" ht="21.75">
      <c r="A88" s="68">
        <v>69</v>
      </c>
      <c r="B88" s="103"/>
      <c r="C88" s="102"/>
      <c r="D88" s="67"/>
      <c r="E88" s="67"/>
      <c r="F88" s="67"/>
      <c r="G88" s="67"/>
      <c r="H88" s="88">
        <f t="shared" si="4"/>
      </c>
      <c r="I88" s="88">
        <f t="shared" si="5"/>
      </c>
      <c r="J88" s="129"/>
      <c r="K88" s="130"/>
    </row>
    <row r="89" spans="1:11" ht="21.75">
      <c r="A89" s="66">
        <v>70</v>
      </c>
      <c r="B89" s="103"/>
      <c r="C89" s="102"/>
      <c r="D89" s="67"/>
      <c r="E89" s="67"/>
      <c r="F89" s="67"/>
      <c r="G89" s="67"/>
      <c r="H89" s="88">
        <f t="shared" si="4"/>
      </c>
      <c r="I89" s="88">
        <f t="shared" si="5"/>
      </c>
      <c r="J89" s="129"/>
      <c r="K89" s="130"/>
    </row>
    <row r="90" spans="1:11" ht="21.75">
      <c r="A90" s="68">
        <v>71</v>
      </c>
      <c r="B90" s="103"/>
      <c r="C90" s="102"/>
      <c r="D90" s="67"/>
      <c r="E90" s="67"/>
      <c r="F90" s="67"/>
      <c r="G90" s="67"/>
      <c r="H90" s="88">
        <f t="shared" si="4"/>
      </c>
      <c r="I90" s="88">
        <f t="shared" si="5"/>
      </c>
      <c r="J90" s="129"/>
      <c r="K90" s="130"/>
    </row>
    <row r="91" spans="1:11" ht="21.75">
      <c r="A91" s="66">
        <v>72</v>
      </c>
      <c r="B91" s="103"/>
      <c r="C91" s="102"/>
      <c r="D91" s="67"/>
      <c r="E91" s="67"/>
      <c r="F91" s="67"/>
      <c r="G91" s="67"/>
      <c r="H91" s="88">
        <f t="shared" si="4"/>
      </c>
      <c r="I91" s="88">
        <f t="shared" si="5"/>
      </c>
      <c r="J91" s="129"/>
      <c r="K91" s="130"/>
    </row>
    <row r="92" spans="1:11" ht="21.75">
      <c r="A92" s="68">
        <v>73</v>
      </c>
      <c r="B92" s="103"/>
      <c r="C92" s="102"/>
      <c r="D92" s="67"/>
      <c r="E92" s="67"/>
      <c r="F92" s="67"/>
      <c r="G92" s="67"/>
      <c r="H92" s="88">
        <f t="shared" si="4"/>
      </c>
      <c r="I92" s="88">
        <f t="shared" si="5"/>
      </c>
      <c r="J92" s="129"/>
      <c r="K92" s="130"/>
    </row>
    <row r="93" spans="1:11" ht="21.75">
      <c r="A93" s="66">
        <v>74</v>
      </c>
      <c r="B93" s="103"/>
      <c r="C93" s="102"/>
      <c r="D93" s="67"/>
      <c r="E93" s="67"/>
      <c r="F93" s="67"/>
      <c r="G93" s="67"/>
      <c r="H93" s="88">
        <f t="shared" si="4"/>
      </c>
      <c r="I93" s="88">
        <f t="shared" si="5"/>
      </c>
      <c r="J93" s="129"/>
      <c r="K93" s="130"/>
    </row>
    <row r="94" spans="1:11" ht="21.75">
      <c r="A94" s="68">
        <v>75</v>
      </c>
      <c r="B94" s="103"/>
      <c r="C94" s="102"/>
      <c r="D94" s="67"/>
      <c r="E94" s="67"/>
      <c r="F94" s="67"/>
      <c r="G94" s="67"/>
      <c r="H94" s="88">
        <f t="shared" si="4"/>
      </c>
      <c r="I94" s="88">
        <f t="shared" si="5"/>
      </c>
      <c r="J94" s="129"/>
      <c r="K94" s="130"/>
    </row>
    <row r="95" spans="1:11" ht="21.75">
      <c r="A95" s="66">
        <v>76</v>
      </c>
      <c r="B95" s="103"/>
      <c r="C95" s="102"/>
      <c r="D95" s="67"/>
      <c r="E95" s="67"/>
      <c r="F95" s="67"/>
      <c r="G95" s="67"/>
      <c r="H95" s="88">
        <f t="shared" si="4"/>
      </c>
      <c r="I95" s="88">
        <f t="shared" si="5"/>
      </c>
      <c r="J95" s="129"/>
      <c r="K95" s="130"/>
    </row>
    <row r="96" spans="1:11" ht="21.75">
      <c r="A96" s="68">
        <v>77</v>
      </c>
      <c r="B96" s="103"/>
      <c r="C96" s="102"/>
      <c r="D96" s="67"/>
      <c r="E96" s="67"/>
      <c r="F96" s="67"/>
      <c r="G96" s="67"/>
      <c r="H96" s="88">
        <f t="shared" si="4"/>
      </c>
      <c r="I96" s="88">
        <f t="shared" si="5"/>
      </c>
      <c r="J96" s="129"/>
      <c r="K96" s="130"/>
    </row>
    <row r="97" spans="1:11" ht="21.75">
      <c r="A97" s="66">
        <v>78</v>
      </c>
      <c r="B97" s="103"/>
      <c r="C97" s="102"/>
      <c r="D97" s="67"/>
      <c r="E97" s="67"/>
      <c r="F97" s="67"/>
      <c r="G97" s="67"/>
      <c r="H97" s="88">
        <f t="shared" si="4"/>
      </c>
      <c r="I97" s="88">
        <f t="shared" si="5"/>
      </c>
      <c r="J97" s="129"/>
      <c r="K97" s="130"/>
    </row>
    <row r="98" spans="1:11" ht="21.75">
      <c r="A98" s="68">
        <v>79</v>
      </c>
      <c r="B98" s="103"/>
      <c r="C98" s="102"/>
      <c r="D98" s="67"/>
      <c r="E98" s="67"/>
      <c r="F98" s="67"/>
      <c r="G98" s="67"/>
      <c r="H98" s="88">
        <f t="shared" si="4"/>
      </c>
      <c r="I98" s="88">
        <f t="shared" si="5"/>
      </c>
      <c r="J98" s="129"/>
      <c r="K98" s="130"/>
    </row>
    <row r="99" spans="1:11" ht="21.75">
      <c r="A99" s="66">
        <v>80</v>
      </c>
      <c r="B99" s="103"/>
      <c r="C99" s="102"/>
      <c r="D99" s="67"/>
      <c r="E99" s="67"/>
      <c r="F99" s="67"/>
      <c r="G99" s="67"/>
      <c r="H99" s="88">
        <f t="shared" si="4"/>
      </c>
      <c r="I99" s="88">
        <f t="shared" si="5"/>
      </c>
      <c r="J99" s="129"/>
      <c r="K99" s="130"/>
    </row>
    <row r="100" spans="1:11" ht="21.75">
      <c r="A100" s="68">
        <v>81</v>
      </c>
      <c r="B100" s="103"/>
      <c r="C100" s="102"/>
      <c r="D100" s="67"/>
      <c r="E100" s="67"/>
      <c r="F100" s="67"/>
      <c r="G100" s="67"/>
      <c r="H100" s="88">
        <f t="shared" si="4"/>
      </c>
      <c r="I100" s="88">
        <f t="shared" si="5"/>
      </c>
      <c r="J100" s="129"/>
      <c r="K100" s="130"/>
    </row>
    <row r="101" spans="1:11" ht="21.75">
      <c r="A101" s="66">
        <v>82</v>
      </c>
      <c r="B101" s="103"/>
      <c r="C101" s="102"/>
      <c r="D101" s="67"/>
      <c r="E101" s="67"/>
      <c r="F101" s="67"/>
      <c r="G101" s="67"/>
      <c r="H101" s="88">
        <f t="shared" si="4"/>
      </c>
      <c r="I101" s="88">
        <f t="shared" si="5"/>
      </c>
      <c r="J101" s="129"/>
      <c r="K101" s="130"/>
    </row>
    <row r="102" spans="1:11" ht="21.75">
      <c r="A102" s="68">
        <v>83</v>
      </c>
      <c r="B102" s="103"/>
      <c r="C102" s="102"/>
      <c r="D102" s="67"/>
      <c r="E102" s="67"/>
      <c r="F102" s="67"/>
      <c r="G102" s="67"/>
      <c r="H102" s="88">
        <f t="shared" si="4"/>
      </c>
      <c r="I102" s="88">
        <f t="shared" si="5"/>
      </c>
      <c r="J102" s="129"/>
      <c r="K102" s="130"/>
    </row>
    <row r="103" spans="1:11" ht="21.75">
      <c r="A103" s="66">
        <v>84</v>
      </c>
      <c r="B103" s="103"/>
      <c r="C103" s="102"/>
      <c r="D103" s="67"/>
      <c r="E103" s="67"/>
      <c r="F103" s="67"/>
      <c r="G103" s="67"/>
      <c r="H103" s="88">
        <f t="shared" si="4"/>
      </c>
      <c r="I103" s="88">
        <f t="shared" si="5"/>
      </c>
      <c r="J103" s="129"/>
      <c r="K103" s="130"/>
    </row>
    <row r="104" spans="1:11" ht="21.75">
      <c r="A104" s="68">
        <v>85</v>
      </c>
      <c r="B104" s="103"/>
      <c r="C104" s="102"/>
      <c r="D104" s="67"/>
      <c r="E104" s="67"/>
      <c r="F104" s="67"/>
      <c r="G104" s="67"/>
      <c r="H104" s="88">
        <f t="shared" si="4"/>
      </c>
      <c r="I104" s="88">
        <f t="shared" si="5"/>
      </c>
      <c r="J104" s="129"/>
      <c r="K104" s="130"/>
    </row>
    <row r="105" spans="1:11" ht="21.75">
      <c r="A105" s="66">
        <v>86</v>
      </c>
      <c r="B105" s="103"/>
      <c r="C105" s="102"/>
      <c r="D105" s="67"/>
      <c r="E105" s="67"/>
      <c r="F105" s="67"/>
      <c r="G105" s="67"/>
      <c r="H105" s="88">
        <f t="shared" si="4"/>
      </c>
      <c r="I105" s="88">
        <f t="shared" si="5"/>
      </c>
      <c r="J105" s="129"/>
      <c r="K105" s="130"/>
    </row>
    <row r="106" spans="1:11" ht="21.75">
      <c r="A106" s="68">
        <v>87</v>
      </c>
      <c r="B106" s="101"/>
      <c r="C106" s="102"/>
      <c r="D106" s="87"/>
      <c r="E106" s="87"/>
      <c r="F106" s="87"/>
      <c r="G106" s="87"/>
      <c r="H106" s="88">
        <f t="shared" si="4"/>
      </c>
      <c r="I106" s="88">
        <f t="shared" si="5"/>
      </c>
      <c r="J106" s="129"/>
      <c r="K106" s="130"/>
    </row>
    <row r="107" spans="1:11" ht="21.75">
      <c r="A107" s="66">
        <v>88</v>
      </c>
      <c r="B107" s="103"/>
      <c r="C107" s="102"/>
      <c r="D107" s="67"/>
      <c r="E107" s="67"/>
      <c r="F107" s="67"/>
      <c r="G107" s="67"/>
      <c r="H107" s="88">
        <f t="shared" si="4"/>
      </c>
      <c r="I107" s="88">
        <f t="shared" si="5"/>
      </c>
      <c r="J107" s="129"/>
      <c r="K107" s="130"/>
    </row>
    <row r="108" spans="1:11" ht="21.75">
      <c r="A108" s="68">
        <v>89</v>
      </c>
      <c r="B108" s="103"/>
      <c r="C108" s="102"/>
      <c r="D108" s="67"/>
      <c r="E108" s="67"/>
      <c r="F108" s="67"/>
      <c r="G108" s="67"/>
      <c r="H108" s="88">
        <f t="shared" si="4"/>
      </c>
      <c r="I108" s="88">
        <f t="shared" si="5"/>
      </c>
      <c r="J108" s="129"/>
      <c r="K108" s="130"/>
    </row>
    <row r="109" spans="1:11" ht="21.75">
      <c r="A109" s="66">
        <v>90</v>
      </c>
      <c r="B109" s="103"/>
      <c r="C109" s="102"/>
      <c r="D109" s="67"/>
      <c r="E109" s="67"/>
      <c r="F109" s="67"/>
      <c r="G109" s="67"/>
      <c r="H109" s="88">
        <f t="shared" si="4"/>
      </c>
      <c r="I109" s="88">
        <f t="shared" si="5"/>
      </c>
      <c r="J109" s="129"/>
      <c r="K109" s="130"/>
    </row>
    <row r="110" spans="1:11" ht="21.75">
      <c r="A110" s="68">
        <v>91</v>
      </c>
      <c r="B110" s="103"/>
      <c r="C110" s="102"/>
      <c r="D110" s="67"/>
      <c r="E110" s="67"/>
      <c r="F110" s="67"/>
      <c r="G110" s="67"/>
      <c r="H110" s="88">
        <f t="shared" si="4"/>
      </c>
      <c r="I110" s="88">
        <f t="shared" si="5"/>
      </c>
      <c r="J110" s="129"/>
      <c r="K110" s="130"/>
    </row>
    <row r="111" spans="1:11" ht="21.75">
      <c r="A111" s="66">
        <v>92</v>
      </c>
      <c r="B111" s="103"/>
      <c r="C111" s="102"/>
      <c r="D111" s="67"/>
      <c r="E111" s="67"/>
      <c r="F111" s="67"/>
      <c r="G111" s="67"/>
      <c r="H111" s="88">
        <f t="shared" si="4"/>
      </c>
      <c r="I111" s="88">
        <f t="shared" si="5"/>
      </c>
      <c r="J111" s="129"/>
      <c r="K111" s="130"/>
    </row>
    <row r="112" spans="1:11" ht="21.75">
      <c r="A112" s="68">
        <v>93</v>
      </c>
      <c r="B112" s="103"/>
      <c r="C112" s="102"/>
      <c r="D112" s="67"/>
      <c r="E112" s="67"/>
      <c r="F112" s="67"/>
      <c r="G112" s="67"/>
      <c r="H112" s="88">
        <f t="shared" si="4"/>
      </c>
      <c r="I112" s="88">
        <f t="shared" si="5"/>
      </c>
      <c r="J112" s="129"/>
      <c r="K112" s="130"/>
    </row>
    <row r="113" spans="1:11" ht="21.75">
      <c r="A113" s="66">
        <v>94</v>
      </c>
      <c r="B113" s="103"/>
      <c r="C113" s="102"/>
      <c r="D113" s="67"/>
      <c r="E113" s="67"/>
      <c r="F113" s="67"/>
      <c r="G113" s="67"/>
      <c r="H113" s="88">
        <f t="shared" si="4"/>
      </c>
      <c r="I113" s="88">
        <f t="shared" si="5"/>
      </c>
      <c r="J113" s="129"/>
      <c r="K113" s="130"/>
    </row>
    <row r="114" spans="1:11" ht="21.75">
      <c r="A114" s="68">
        <v>95</v>
      </c>
      <c r="B114" s="103"/>
      <c r="C114" s="102"/>
      <c r="D114" s="67"/>
      <c r="E114" s="67"/>
      <c r="F114" s="67"/>
      <c r="G114" s="67"/>
      <c r="H114" s="88">
        <f t="shared" si="4"/>
      </c>
      <c r="I114" s="88">
        <f t="shared" si="5"/>
      </c>
      <c r="J114" s="129"/>
      <c r="K114" s="130"/>
    </row>
    <row r="115" spans="1:11" ht="21.75">
      <c r="A115" s="66">
        <v>96</v>
      </c>
      <c r="B115" s="103"/>
      <c r="C115" s="102"/>
      <c r="D115" s="67"/>
      <c r="E115" s="67"/>
      <c r="F115" s="67"/>
      <c r="G115" s="67"/>
      <c r="H115" s="88">
        <f t="shared" si="4"/>
      </c>
      <c r="I115" s="88">
        <f t="shared" si="5"/>
      </c>
      <c r="J115" s="129"/>
      <c r="K115" s="130"/>
    </row>
    <row r="116" spans="1:11" ht="21.75">
      <c r="A116" s="68">
        <v>97</v>
      </c>
      <c r="B116" s="103"/>
      <c r="C116" s="102"/>
      <c r="D116" s="67"/>
      <c r="E116" s="67"/>
      <c r="F116" s="67"/>
      <c r="G116" s="67"/>
      <c r="H116" s="88">
        <f t="shared" si="4"/>
      </c>
      <c r="I116" s="88">
        <f t="shared" si="5"/>
      </c>
      <c r="J116" s="129"/>
      <c r="K116" s="130"/>
    </row>
    <row r="117" spans="1:11" ht="21.75">
      <c r="A117" s="66">
        <v>98</v>
      </c>
      <c r="B117" s="103"/>
      <c r="C117" s="102"/>
      <c r="D117" s="67"/>
      <c r="E117" s="67"/>
      <c r="F117" s="67"/>
      <c r="G117" s="67"/>
      <c r="H117" s="88">
        <f t="shared" si="4"/>
      </c>
      <c r="I117" s="88">
        <f t="shared" si="5"/>
      </c>
      <c r="J117" s="129"/>
      <c r="K117" s="130"/>
    </row>
    <row r="118" spans="1:11" ht="21.75">
      <c r="A118" s="68">
        <v>99</v>
      </c>
      <c r="B118" s="103"/>
      <c r="C118" s="102"/>
      <c r="D118" s="67"/>
      <c r="E118" s="67"/>
      <c r="F118" s="67"/>
      <c r="G118" s="67"/>
      <c r="H118" s="88">
        <f t="shared" si="4"/>
      </c>
      <c r="I118" s="88">
        <f t="shared" si="5"/>
      </c>
      <c r="J118" s="129"/>
      <c r="K118" s="130"/>
    </row>
    <row r="119" spans="1:11" ht="21.75">
      <c r="A119" s="66">
        <v>100</v>
      </c>
      <c r="B119" s="103"/>
      <c r="C119" s="102"/>
      <c r="D119" s="67"/>
      <c r="E119" s="67"/>
      <c r="F119" s="67"/>
      <c r="G119" s="67"/>
      <c r="H119" s="88">
        <f t="shared" si="4"/>
      </c>
      <c r="I119" s="88">
        <f t="shared" si="5"/>
      </c>
      <c r="J119" s="129"/>
      <c r="K119" s="130"/>
    </row>
    <row r="120" spans="1:11" ht="21.75">
      <c r="A120" s="68">
        <v>101</v>
      </c>
      <c r="B120" s="103"/>
      <c r="C120" s="102"/>
      <c r="D120" s="67"/>
      <c r="E120" s="67"/>
      <c r="F120" s="67"/>
      <c r="G120" s="67"/>
      <c r="H120" s="88">
        <f t="shared" si="4"/>
      </c>
      <c r="I120" s="88">
        <f t="shared" si="5"/>
      </c>
      <c r="J120" s="129"/>
      <c r="K120" s="130"/>
    </row>
    <row r="121" spans="1:11" ht="21.75">
      <c r="A121" s="66">
        <v>102</v>
      </c>
      <c r="B121" s="103"/>
      <c r="C121" s="102"/>
      <c r="D121" s="67"/>
      <c r="E121" s="67"/>
      <c r="F121" s="67"/>
      <c r="G121" s="67"/>
      <c r="H121" s="88">
        <f t="shared" si="4"/>
      </c>
      <c r="I121" s="88">
        <f t="shared" si="5"/>
      </c>
      <c r="J121" s="129"/>
      <c r="K121" s="130"/>
    </row>
    <row r="122" spans="1:11" ht="21.75">
      <c r="A122" s="68">
        <v>103</v>
      </c>
      <c r="B122" s="103"/>
      <c r="C122" s="102"/>
      <c r="D122" s="67"/>
      <c r="E122" s="67"/>
      <c r="F122" s="67"/>
      <c r="G122" s="67"/>
      <c r="H122" s="88">
        <f t="shared" si="4"/>
      </c>
      <c r="I122" s="88">
        <f t="shared" si="5"/>
      </c>
      <c r="J122" s="129"/>
      <c r="K122" s="130"/>
    </row>
    <row r="123" spans="1:11" ht="21.75">
      <c r="A123" s="66">
        <v>104</v>
      </c>
      <c r="B123" s="103"/>
      <c r="C123" s="102"/>
      <c r="D123" s="67"/>
      <c r="E123" s="67"/>
      <c r="F123" s="67"/>
      <c r="G123" s="67"/>
      <c r="H123" s="88">
        <f t="shared" si="4"/>
      </c>
      <c r="I123" s="88">
        <f t="shared" si="5"/>
      </c>
      <c r="J123" s="129"/>
      <c r="K123" s="130"/>
    </row>
    <row r="124" spans="1:11" ht="21.75">
      <c r="A124" s="68">
        <v>105</v>
      </c>
      <c r="B124" s="103"/>
      <c r="C124" s="102"/>
      <c r="D124" s="67"/>
      <c r="E124" s="67"/>
      <c r="F124" s="67"/>
      <c r="G124" s="67"/>
      <c r="H124" s="88">
        <f t="shared" si="4"/>
      </c>
      <c r="I124" s="88">
        <f t="shared" si="5"/>
      </c>
      <c r="J124" s="129"/>
      <c r="K124" s="130"/>
    </row>
    <row r="125" spans="1:11" ht="21.75">
      <c r="A125" s="66">
        <v>106</v>
      </c>
      <c r="B125" s="103"/>
      <c r="C125" s="102"/>
      <c r="D125" s="67"/>
      <c r="E125" s="67"/>
      <c r="F125" s="67"/>
      <c r="G125" s="67"/>
      <c r="H125" s="88">
        <f t="shared" si="4"/>
      </c>
      <c r="I125" s="88">
        <f t="shared" si="5"/>
      </c>
      <c r="J125" s="129"/>
      <c r="K125" s="130"/>
    </row>
    <row r="126" spans="1:11" ht="21.75">
      <c r="A126" s="68">
        <v>107</v>
      </c>
      <c r="B126" s="103"/>
      <c r="C126" s="102"/>
      <c r="D126" s="67"/>
      <c r="E126" s="67"/>
      <c r="F126" s="67"/>
      <c r="G126" s="67"/>
      <c r="H126" s="88">
        <f t="shared" si="4"/>
      </c>
      <c r="I126" s="88">
        <f t="shared" si="5"/>
      </c>
      <c r="J126" s="129"/>
      <c r="K126" s="130"/>
    </row>
    <row r="127" spans="1:11" ht="21.75">
      <c r="A127" s="66">
        <v>108</v>
      </c>
      <c r="B127" s="103"/>
      <c r="C127" s="102"/>
      <c r="D127" s="67"/>
      <c r="E127" s="67"/>
      <c r="F127" s="67"/>
      <c r="G127" s="67"/>
      <c r="H127" s="88">
        <f t="shared" si="4"/>
      </c>
      <c r="I127" s="88">
        <f t="shared" si="5"/>
      </c>
      <c r="J127" s="129"/>
      <c r="K127" s="130"/>
    </row>
    <row r="128" spans="1:256" ht="21.75">
      <c r="A128" s="68">
        <v>109</v>
      </c>
      <c r="B128" s="103"/>
      <c r="C128" s="102"/>
      <c r="D128" s="67"/>
      <c r="E128" s="67"/>
      <c r="F128" s="67"/>
      <c r="G128" s="67"/>
      <c r="H128" s="88">
        <f t="shared" si="4"/>
      </c>
      <c r="I128" s="88">
        <f t="shared" si="5"/>
      </c>
      <c r="J128" s="129"/>
      <c r="K128" s="130"/>
      <c r="L128" s="132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1"/>
      <c r="DF128" s="131"/>
      <c r="DG128" s="131"/>
      <c r="DH128" s="131"/>
      <c r="DI128" s="131"/>
      <c r="DJ128" s="131"/>
      <c r="DK128" s="131"/>
      <c r="DL128" s="131"/>
      <c r="DM128" s="131"/>
      <c r="DN128" s="131"/>
      <c r="DO128" s="131"/>
      <c r="DP128" s="131"/>
      <c r="DQ128" s="131"/>
      <c r="DR128" s="131"/>
      <c r="DS128" s="131"/>
      <c r="DT128" s="131"/>
      <c r="DU128" s="131"/>
      <c r="DV128" s="131"/>
      <c r="DW128" s="131"/>
      <c r="DX128" s="131"/>
      <c r="DY128" s="131"/>
      <c r="DZ128" s="131"/>
      <c r="EA128" s="131"/>
      <c r="EB128" s="131"/>
      <c r="EC128" s="131"/>
      <c r="ED128" s="131"/>
      <c r="EE128" s="131"/>
      <c r="EF128" s="131"/>
      <c r="EG128" s="131"/>
      <c r="EH128" s="131"/>
      <c r="EI128" s="131"/>
      <c r="EJ128" s="131"/>
      <c r="EK128" s="131"/>
      <c r="EL128" s="131"/>
      <c r="EM128" s="131"/>
      <c r="EN128" s="131"/>
      <c r="EO128" s="131"/>
      <c r="EP128" s="131"/>
      <c r="EQ128" s="131"/>
      <c r="ER128" s="131"/>
      <c r="ES128" s="131"/>
      <c r="ET128" s="131"/>
      <c r="EU128" s="131"/>
      <c r="EV128" s="131"/>
      <c r="EW128" s="131"/>
      <c r="EX128" s="131"/>
      <c r="EY128" s="131"/>
      <c r="EZ128" s="131"/>
      <c r="FA128" s="131"/>
      <c r="FB128" s="131"/>
      <c r="FC128" s="131"/>
      <c r="FD128" s="131"/>
      <c r="FE128" s="131"/>
      <c r="FF128" s="131"/>
      <c r="FG128" s="131"/>
      <c r="FH128" s="131"/>
      <c r="FI128" s="131"/>
      <c r="FJ128" s="131"/>
      <c r="FK128" s="131"/>
      <c r="FL128" s="131"/>
      <c r="FM128" s="131"/>
      <c r="FN128" s="131"/>
      <c r="FO128" s="131"/>
      <c r="FP128" s="131"/>
      <c r="FQ128" s="131"/>
      <c r="FR128" s="131"/>
      <c r="FS128" s="131"/>
      <c r="FT128" s="131"/>
      <c r="FU128" s="131"/>
      <c r="FV128" s="131"/>
      <c r="FW128" s="131"/>
      <c r="FX128" s="131"/>
      <c r="FY128" s="131"/>
      <c r="FZ128" s="131"/>
      <c r="GA128" s="131"/>
      <c r="GB128" s="131"/>
      <c r="GC128" s="131"/>
      <c r="GD128" s="131"/>
      <c r="GE128" s="131"/>
      <c r="GF128" s="131"/>
      <c r="GG128" s="131"/>
      <c r="GH128" s="131"/>
      <c r="GI128" s="131"/>
      <c r="GJ128" s="131"/>
      <c r="GK128" s="131"/>
      <c r="GL128" s="131"/>
      <c r="GM128" s="131"/>
      <c r="GN128" s="131"/>
      <c r="GO128" s="131"/>
      <c r="GP128" s="131"/>
      <c r="GQ128" s="131"/>
      <c r="GR128" s="131"/>
      <c r="GS128" s="131"/>
      <c r="GT128" s="131"/>
      <c r="GU128" s="131"/>
      <c r="GV128" s="131"/>
      <c r="GW128" s="131"/>
      <c r="GX128" s="131"/>
      <c r="GY128" s="131"/>
      <c r="GZ128" s="131"/>
      <c r="HA128" s="131"/>
      <c r="HB128" s="131"/>
      <c r="HC128" s="131"/>
      <c r="HD128" s="131"/>
      <c r="HE128" s="131"/>
      <c r="HF128" s="131"/>
      <c r="HG128" s="131"/>
      <c r="HH128" s="131"/>
      <c r="HI128" s="131"/>
      <c r="HJ128" s="131"/>
      <c r="HK128" s="131"/>
      <c r="HL128" s="131"/>
      <c r="HM128" s="131"/>
      <c r="HN128" s="131"/>
      <c r="HO128" s="131"/>
      <c r="HP128" s="131"/>
      <c r="HQ128" s="131"/>
      <c r="HR128" s="131"/>
      <c r="HS128" s="131"/>
      <c r="HT128" s="131"/>
      <c r="HU128" s="131"/>
      <c r="HV128" s="131"/>
      <c r="HW128" s="131"/>
      <c r="HX128" s="131"/>
      <c r="HY128" s="131"/>
      <c r="HZ128" s="131"/>
      <c r="IA128" s="131"/>
      <c r="IB128" s="131"/>
      <c r="IC128" s="131"/>
      <c r="ID128" s="131"/>
      <c r="IE128" s="131"/>
      <c r="IF128" s="131"/>
      <c r="IG128" s="131"/>
      <c r="IH128" s="131"/>
      <c r="II128" s="131"/>
      <c r="IJ128" s="131"/>
      <c r="IK128" s="131"/>
      <c r="IL128" s="131"/>
      <c r="IM128" s="131"/>
      <c r="IN128" s="131"/>
      <c r="IO128" s="131"/>
      <c r="IP128" s="131"/>
      <c r="IQ128" s="131"/>
      <c r="IR128" s="131"/>
      <c r="IS128" s="131"/>
      <c r="IT128" s="131"/>
      <c r="IU128" s="131"/>
      <c r="IV128" s="46"/>
    </row>
    <row r="129" spans="1:11" ht="21.75">
      <c r="A129" s="66">
        <v>110</v>
      </c>
      <c r="B129" s="103"/>
      <c r="C129" s="102"/>
      <c r="D129" s="67"/>
      <c r="E129" s="67"/>
      <c r="F129" s="67"/>
      <c r="G129" s="67"/>
      <c r="H129" s="88">
        <f t="shared" si="4"/>
      </c>
      <c r="I129" s="88">
        <f t="shared" si="5"/>
      </c>
      <c r="J129" s="129"/>
      <c r="K129" s="130"/>
    </row>
    <row r="130" spans="1:11" ht="21.75">
      <c r="A130" s="68">
        <v>111</v>
      </c>
      <c r="B130" s="103"/>
      <c r="C130" s="102"/>
      <c r="D130" s="67"/>
      <c r="E130" s="67"/>
      <c r="F130" s="67"/>
      <c r="G130" s="67"/>
      <c r="H130" s="88">
        <f t="shared" si="4"/>
      </c>
      <c r="I130" s="88">
        <f t="shared" si="5"/>
      </c>
      <c r="J130" s="129"/>
      <c r="K130" s="130"/>
    </row>
    <row r="131" spans="1:11" ht="21.75">
      <c r="A131" s="66">
        <v>112</v>
      </c>
      <c r="B131" s="103"/>
      <c r="C131" s="102"/>
      <c r="D131" s="67"/>
      <c r="E131" s="67"/>
      <c r="F131" s="67"/>
      <c r="G131" s="67"/>
      <c r="H131" s="88">
        <f t="shared" si="4"/>
      </c>
      <c r="I131" s="88">
        <f t="shared" si="5"/>
      </c>
      <c r="J131" s="129"/>
      <c r="K131" s="130"/>
    </row>
    <row r="132" spans="1:11" ht="21.75">
      <c r="A132" s="68">
        <v>113</v>
      </c>
      <c r="B132" s="103"/>
      <c r="C132" s="102"/>
      <c r="D132" s="67"/>
      <c r="E132" s="67"/>
      <c r="F132" s="67"/>
      <c r="G132" s="67"/>
      <c r="H132" s="88">
        <f t="shared" si="4"/>
      </c>
      <c r="I132" s="88">
        <f t="shared" si="5"/>
      </c>
      <c r="J132" s="129"/>
      <c r="K132" s="130"/>
    </row>
    <row r="133" spans="1:11" ht="21.75">
      <c r="A133" s="66">
        <v>114</v>
      </c>
      <c r="B133" s="103"/>
      <c r="C133" s="102"/>
      <c r="D133" s="67"/>
      <c r="E133" s="67"/>
      <c r="F133" s="67"/>
      <c r="G133" s="67"/>
      <c r="H133" s="88">
        <f t="shared" si="4"/>
      </c>
      <c r="I133" s="88">
        <f t="shared" si="5"/>
      </c>
      <c r="J133" s="129"/>
      <c r="K133" s="130"/>
    </row>
    <row r="134" spans="1:11" ht="21.75">
      <c r="A134" s="68">
        <v>115</v>
      </c>
      <c r="B134" s="103"/>
      <c r="C134" s="102"/>
      <c r="D134" s="67"/>
      <c r="E134" s="67"/>
      <c r="F134" s="67"/>
      <c r="G134" s="67"/>
      <c r="H134" s="88">
        <f t="shared" si="4"/>
      </c>
      <c r="I134" s="88">
        <f t="shared" si="5"/>
      </c>
      <c r="J134" s="129"/>
      <c r="K134" s="130"/>
    </row>
    <row r="135" spans="1:11" ht="21.75">
      <c r="A135" s="66">
        <v>116</v>
      </c>
      <c r="B135" s="103"/>
      <c r="C135" s="102"/>
      <c r="D135" s="67"/>
      <c r="E135" s="67"/>
      <c r="F135" s="67"/>
      <c r="G135" s="67"/>
      <c r="H135" s="88">
        <f t="shared" si="4"/>
      </c>
      <c r="I135" s="88">
        <f t="shared" si="5"/>
      </c>
      <c r="J135" s="129"/>
      <c r="K135" s="130"/>
    </row>
    <row r="136" spans="1:11" ht="21.75">
      <c r="A136" s="68">
        <v>117</v>
      </c>
      <c r="B136" s="103"/>
      <c r="C136" s="102"/>
      <c r="D136" s="67"/>
      <c r="E136" s="67"/>
      <c r="F136" s="67"/>
      <c r="G136" s="67"/>
      <c r="H136" s="88">
        <f t="shared" si="4"/>
      </c>
      <c r="I136" s="88">
        <f t="shared" si="5"/>
      </c>
      <c r="J136" s="129"/>
      <c r="K136" s="130"/>
    </row>
    <row r="137" spans="1:11" ht="21.75">
      <c r="A137" s="66">
        <v>118</v>
      </c>
      <c r="B137" s="103"/>
      <c r="C137" s="102"/>
      <c r="D137" s="67"/>
      <c r="E137" s="67"/>
      <c r="F137" s="67"/>
      <c r="G137" s="67"/>
      <c r="H137" s="88">
        <f t="shared" si="4"/>
      </c>
      <c r="I137" s="88">
        <f t="shared" si="5"/>
      </c>
      <c r="J137" s="129"/>
      <c r="K137" s="130"/>
    </row>
    <row r="138" spans="1:11" ht="21.75">
      <c r="A138" s="68">
        <v>119</v>
      </c>
      <c r="B138" s="103"/>
      <c r="C138" s="102"/>
      <c r="D138" s="67"/>
      <c r="E138" s="67"/>
      <c r="F138" s="67"/>
      <c r="G138" s="67"/>
      <c r="H138" s="88">
        <f t="shared" si="4"/>
      </c>
      <c r="I138" s="88">
        <f t="shared" si="5"/>
      </c>
      <c r="J138" s="129"/>
      <c r="K138" s="130"/>
    </row>
    <row r="139" spans="1:11" ht="21.75">
      <c r="A139" s="66">
        <v>120</v>
      </c>
      <c r="B139" s="103"/>
      <c r="C139" s="102"/>
      <c r="D139" s="67"/>
      <c r="E139" s="67"/>
      <c r="F139" s="67"/>
      <c r="G139" s="67"/>
      <c r="H139" s="88">
        <f t="shared" si="4"/>
      </c>
      <c r="I139" s="88">
        <f t="shared" si="5"/>
      </c>
      <c r="J139" s="129"/>
      <c r="K139" s="130"/>
    </row>
    <row r="140" spans="1:11" ht="21.75">
      <c r="A140" s="68">
        <v>121</v>
      </c>
      <c r="B140" s="103"/>
      <c r="C140" s="102"/>
      <c r="D140" s="67"/>
      <c r="E140" s="67"/>
      <c r="F140" s="67"/>
      <c r="G140" s="67"/>
      <c r="H140" s="88">
        <f t="shared" si="4"/>
      </c>
      <c r="I140" s="88">
        <f t="shared" si="5"/>
      </c>
      <c r="J140" s="129"/>
      <c r="K140" s="130"/>
    </row>
    <row r="141" spans="1:11" ht="21.75">
      <c r="A141" s="66">
        <v>122</v>
      </c>
      <c r="B141" s="103"/>
      <c r="C141" s="102"/>
      <c r="D141" s="67"/>
      <c r="E141" s="67"/>
      <c r="F141" s="67"/>
      <c r="G141" s="67"/>
      <c r="H141" s="88">
        <f t="shared" si="4"/>
      </c>
      <c r="I141" s="88">
        <f t="shared" si="5"/>
      </c>
      <c r="J141" s="129"/>
      <c r="K141" s="130"/>
    </row>
    <row r="142" spans="1:11" ht="21.75">
      <c r="A142" s="68">
        <v>123</v>
      </c>
      <c r="B142" s="103"/>
      <c r="C142" s="102"/>
      <c r="D142" s="67"/>
      <c r="E142" s="67"/>
      <c r="F142" s="67"/>
      <c r="G142" s="67"/>
      <c r="H142" s="88">
        <f t="shared" si="4"/>
      </c>
      <c r="I142" s="88">
        <f t="shared" si="5"/>
      </c>
      <c r="J142" s="129"/>
      <c r="K142" s="130"/>
    </row>
    <row r="143" spans="1:11" ht="21.75">
      <c r="A143" s="66">
        <v>124</v>
      </c>
      <c r="B143" s="103"/>
      <c r="C143" s="102"/>
      <c r="D143" s="67"/>
      <c r="E143" s="67"/>
      <c r="F143" s="67"/>
      <c r="G143" s="67"/>
      <c r="H143" s="88">
        <f t="shared" si="4"/>
      </c>
      <c r="I143" s="88">
        <f t="shared" si="5"/>
      </c>
      <c r="J143" s="129"/>
      <c r="K143" s="130"/>
    </row>
    <row r="144" spans="1:11" ht="21.75">
      <c r="A144" s="68">
        <v>125</v>
      </c>
      <c r="B144" s="103"/>
      <c r="C144" s="102"/>
      <c r="D144" s="67"/>
      <c r="E144" s="67"/>
      <c r="F144" s="67"/>
      <c r="G144" s="67"/>
      <c r="H144" s="88">
        <f t="shared" si="4"/>
      </c>
      <c r="I144" s="88">
        <f t="shared" si="5"/>
      </c>
      <c r="J144" s="129"/>
      <c r="K144" s="130"/>
    </row>
    <row r="145" spans="1:11" ht="21.75">
      <c r="A145" s="66">
        <v>126</v>
      </c>
      <c r="B145" s="103"/>
      <c r="C145" s="102"/>
      <c r="D145" s="67"/>
      <c r="E145" s="67"/>
      <c r="F145" s="67"/>
      <c r="G145" s="67"/>
      <c r="H145" s="88">
        <f t="shared" si="4"/>
      </c>
      <c r="I145" s="88">
        <f t="shared" si="5"/>
      </c>
      <c r="J145" s="129"/>
      <c r="K145" s="130"/>
    </row>
    <row r="146" spans="1:11" ht="21.75">
      <c r="A146" s="68">
        <v>127</v>
      </c>
      <c r="B146" s="103"/>
      <c r="C146" s="102"/>
      <c r="D146" s="67"/>
      <c r="E146" s="67"/>
      <c r="F146" s="67"/>
      <c r="G146" s="67"/>
      <c r="H146" s="88">
        <f t="shared" si="4"/>
      </c>
      <c r="I146" s="88">
        <f t="shared" si="5"/>
      </c>
      <c r="J146" s="129"/>
      <c r="K146" s="130"/>
    </row>
    <row r="147" spans="1:11" ht="21.75">
      <c r="A147" s="66">
        <v>128</v>
      </c>
      <c r="B147" s="103"/>
      <c r="C147" s="102"/>
      <c r="D147" s="67"/>
      <c r="E147" s="67"/>
      <c r="F147" s="67"/>
      <c r="G147" s="67"/>
      <c r="H147" s="88">
        <f t="shared" si="4"/>
      </c>
      <c r="I147" s="88">
        <f t="shared" si="5"/>
      </c>
      <c r="J147" s="129"/>
      <c r="K147" s="130"/>
    </row>
    <row r="148" spans="1:11" ht="21.75">
      <c r="A148" s="68">
        <v>129</v>
      </c>
      <c r="B148" s="103"/>
      <c r="C148" s="102"/>
      <c r="D148" s="67"/>
      <c r="E148" s="67"/>
      <c r="F148" s="67"/>
      <c r="G148" s="67"/>
      <c r="H148" s="88">
        <f aca="true" t="shared" si="6" ref="H148:H179">IF((D148-E148)+(F148-G148)&gt;0,((D148-E148)+(F148-G148)),"")</f>
      </c>
      <c r="I148" s="88">
        <f aca="true" t="shared" si="7" ref="I148:I179">IF((D148-E148)+(F148-G148)&lt;0,-((D148-E148)+(F148-G148)),"")</f>
      </c>
      <c r="J148" s="129"/>
      <c r="K148" s="130"/>
    </row>
    <row r="149" spans="1:11" ht="21.75">
      <c r="A149" s="66">
        <v>130</v>
      </c>
      <c r="B149" s="101"/>
      <c r="C149" s="102"/>
      <c r="D149" s="87"/>
      <c r="E149" s="87"/>
      <c r="F149" s="87"/>
      <c r="G149" s="87"/>
      <c r="H149" s="88">
        <f t="shared" si="6"/>
      </c>
      <c r="I149" s="88">
        <f t="shared" si="7"/>
      </c>
      <c r="J149" s="129"/>
      <c r="K149" s="130"/>
    </row>
    <row r="150" spans="1:11" ht="21.75">
      <c r="A150" s="68">
        <v>131</v>
      </c>
      <c r="B150" s="103"/>
      <c r="C150" s="102"/>
      <c r="D150" s="67"/>
      <c r="E150" s="67"/>
      <c r="F150" s="67"/>
      <c r="G150" s="67"/>
      <c r="H150" s="88">
        <f t="shared" si="6"/>
      </c>
      <c r="I150" s="88">
        <f t="shared" si="7"/>
      </c>
      <c r="J150" s="129"/>
      <c r="K150" s="130"/>
    </row>
    <row r="151" spans="1:11" ht="21.75">
      <c r="A151" s="66">
        <v>132</v>
      </c>
      <c r="B151" s="103"/>
      <c r="C151" s="102"/>
      <c r="D151" s="67"/>
      <c r="E151" s="67"/>
      <c r="F151" s="67"/>
      <c r="G151" s="67"/>
      <c r="H151" s="88">
        <f t="shared" si="6"/>
      </c>
      <c r="I151" s="88">
        <f t="shared" si="7"/>
      </c>
      <c r="J151" s="129"/>
      <c r="K151" s="130"/>
    </row>
    <row r="152" spans="1:11" ht="21.75">
      <c r="A152" s="68">
        <v>133</v>
      </c>
      <c r="B152" s="103"/>
      <c r="C152" s="102"/>
      <c r="D152" s="67"/>
      <c r="E152" s="67"/>
      <c r="F152" s="67"/>
      <c r="G152" s="67"/>
      <c r="H152" s="88">
        <f t="shared" si="6"/>
      </c>
      <c r="I152" s="88">
        <f t="shared" si="7"/>
      </c>
      <c r="J152" s="129"/>
      <c r="K152" s="130"/>
    </row>
    <row r="153" spans="1:11" ht="21.75">
      <c r="A153" s="66">
        <v>134</v>
      </c>
      <c r="B153" s="103"/>
      <c r="C153" s="102"/>
      <c r="D153" s="67"/>
      <c r="E153" s="67"/>
      <c r="F153" s="67"/>
      <c r="G153" s="67"/>
      <c r="H153" s="88">
        <f t="shared" si="6"/>
      </c>
      <c r="I153" s="88">
        <f t="shared" si="7"/>
      </c>
      <c r="J153" s="129"/>
      <c r="K153" s="130"/>
    </row>
    <row r="154" spans="1:11" ht="21.75">
      <c r="A154" s="68">
        <v>135</v>
      </c>
      <c r="B154" s="103"/>
      <c r="C154" s="102"/>
      <c r="D154" s="67"/>
      <c r="E154" s="67"/>
      <c r="F154" s="67"/>
      <c r="G154" s="67"/>
      <c r="H154" s="88">
        <f t="shared" si="6"/>
      </c>
      <c r="I154" s="88">
        <f t="shared" si="7"/>
      </c>
      <c r="J154" s="129"/>
      <c r="K154" s="130"/>
    </row>
    <row r="155" spans="1:11" ht="21.75">
      <c r="A155" s="66">
        <v>136</v>
      </c>
      <c r="B155" s="103"/>
      <c r="C155" s="102"/>
      <c r="D155" s="67"/>
      <c r="E155" s="67"/>
      <c r="F155" s="67"/>
      <c r="G155" s="67"/>
      <c r="H155" s="88">
        <f t="shared" si="6"/>
      </c>
      <c r="I155" s="88">
        <f t="shared" si="7"/>
      </c>
      <c r="J155" s="129"/>
      <c r="K155" s="130"/>
    </row>
    <row r="156" spans="1:11" ht="21.75">
      <c r="A156" s="68">
        <v>137</v>
      </c>
      <c r="B156" s="103"/>
      <c r="C156" s="102"/>
      <c r="D156" s="67"/>
      <c r="E156" s="67"/>
      <c r="F156" s="67"/>
      <c r="G156" s="67"/>
      <c r="H156" s="88">
        <f t="shared" si="6"/>
      </c>
      <c r="I156" s="88">
        <f t="shared" si="7"/>
      </c>
      <c r="J156" s="129"/>
      <c r="K156" s="130"/>
    </row>
    <row r="157" spans="1:11" ht="18.75" customHeight="1">
      <c r="A157" s="66">
        <v>138</v>
      </c>
      <c r="B157" s="103"/>
      <c r="C157" s="102"/>
      <c r="D157" s="67"/>
      <c r="E157" s="67"/>
      <c r="F157" s="67"/>
      <c r="G157" s="67"/>
      <c r="H157" s="88">
        <f t="shared" si="6"/>
      </c>
      <c r="I157" s="88">
        <f t="shared" si="7"/>
      </c>
      <c r="J157" s="129"/>
      <c r="K157" s="130"/>
    </row>
    <row r="158" spans="1:11" ht="18.75" customHeight="1">
      <c r="A158" s="68">
        <v>139</v>
      </c>
      <c r="B158" s="103"/>
      <c r="C158" s="102"/>
      <c r="D158" s="67"/>
      <c r="E158" s="67"/>
      <c r="F158" s="67"/>
      <c r="G158" s="67"/>
      <c r="H158" s="88">
        <f t="shared" si="6"/>
      </c>
      <c r="I158" s="88">
        <f t="shared" si="7"/>
      </c>
      <c r="J158" s="129"/>
      <c r="K158" s="130"/>
    </row>
    <row r="159" spans="1:11" ht="18.75" customHeight="1">
      <c r="A159" s="66">
        <v>140</v>
      </c>
      <c r="B159" s="103"/>
      <c r="C159" s="102"/>
      <c r="D159" s="67"/>
      <c r="E159" s="67"/>
      <c r="F159" s="67"/>
      <c r="G159" s="67"/>
      <c r="H159" s="88">
        <f t="shared" si="6"/>
      </c>
      <c r="I159" s="88">
        <f t="shared" si="7"/>
      </c>
      <c r="J159" s="129"/>
      <c r="K159" s="130"/>
    </row>
    <row r="160" spans="1:11" ht="18.75" customHeight="1">
      <c r="A160" s="68">
        <v>141</v>
      </c>
      <c r="B160" s="103"/>
      <c r="C160" s="102"/>
      <c r="D160" s="67"/>
      <c r="E160" s="67"/>
      <c r="F160" s="67"/>
      <c r="G160" s="67"/>
      <c r="H160" s="88">
        <f t="shared" si="6"/>
      </c>
      <c r="I160" s="88">
        <f t="shared" si="7"/>
      </c>
      <c r="J160" s="129"/>
      <c r="K160" s="130"/>
    </row>
    <row r="161" spans="1:11" ht="18.75" customHeight="1">
      <c r="A161" s="66">
        <v>142</v>
      </c>
      <c r="B161" s="103"/>
      <c r="C161" s="102"/>
      <c r="D161" s="67"/>
      <c r="E161" s="67"/>
      <c r="F161" s="67"/>
      <c r="G161" s="67"/>
      <c r="H161" s="88">
        <f t="shared" si="6"/>
      </c>
      <c r="I161" s="88">
        <f t="shared" si="7"/>
      </c>
      <c r="J161" s="129"/>
      <c r="K161" s="130"/>
    </row>
    <row r="162" spans="1:11" ht="18.75" customHeight="1">
      <c r="A162" s="68">
        <v>143</v>
      </c>
      <c r="B162" s="103"/>
      <c r="C162" s="102"/>
      <c r="D162" s="67"/>
      <c r="E162" s="67"/>
      <c r="F162" s="67"/>
      <c r="G162" s="67"/>
      <c r="H162" s="88">
        <f t="shared" si="6"/>
      </c>
      <c r="I162" s="88">
        <f t="shared" si="7"/>
      </c>
      <c r="J162" s="129"/>
      <c r="K162" s="130"/>
    </row>
    <row r="163" spans="1:11" ht="18.75" customHeight="1">
      <c r="A163" s="66">
        <v>144</v>
      </c>
      <c r="B163" s="103"/>
      <c r="C163" s="102"/>
      <c r="D163" s="67"/>
      <c r="E163" s="67"/>
      <c r="F163" s="67"/>
      <c r="G163" s="67"/>
      <c r="H163" s="88">
        <f t="shared" si="6"/>
      </c>
      <c r="I163" s="88">
        <f t="shared" si="7"/>
      </c>
      <c r="J163" s="129"/>
      <c r="K163" s="130"/>
    </row>
    <row r="164" spans="1:11" ht="18.75" customHeight="1">
      <c r="A164" s="68">
        <v>145</v>
      </c>
      <c r="B164" s="103"/>
      <c r="C164" s="102"/>
      <c r="D164" s="67"/>
      <c r="E164" s="67"/>
      <c r="F164" s="67"/>
      <c r="G164" s="67"/>
      <c r="H164" s="88">
        <f t="shared" si="6"/>
      </c>
      <c r="I164" s="88">
        <f t="shared" si="7"/>
      </c>
      <c r="J164" s="129"/>
      <c r="K164" s="130"/>
    </row>
    <row r="165" spans="1:11" ht="18.75" customHeight="1">
      <c r="A165" s="66">
        <v>146</v>
      </c>
      <c r="B165" s="103"/>
      <c r="C165" s="102"/>
      <c r="D165" s="67"/>
      <c r="E165" s="67"/>
      <c r="F165" s="67"/>
      <c r="G165" s="67"/>
      <c r="H165" s="88">
        <f t="shared" si="6"/>
      </c>
      <c r="I165" s="88">
        <f t="shared" si="7"/>
      </c>
      <c r="J165" s="129"/>
      <c r="K165" s="130"/>
    </row>
    <row r="166" spans="1:11" ht="18.75" customHeight="1">
      <c r="A166" s="68">
        <v>147</v>
      </c>
      <c r="B166" s="103"/>
      <c r="C166" s="102"/>
      <c r="D166" s="67"/>
      <c r="E166" s="67"/>
      <c r="F166" s="67"/>
      <c r="G166" s="67"/>
      <c r="H166" s="88">
        <f t="shared" si="6"/>
      </c>
      <c r="I166" s="88">
        <f t="shared" si="7"/>
      </c>
      <c r="J166" s="129"/>
      <c r="K166" s="130"/>
    </row>
    <row r="167" spans="1:11" ht="18.75" customHeight="1">
      <c r="A167" s="66">
        <v>148</v>
      </c>
      <c r="B167" s="103"/>
      <c r="C167" s="102"/>
      <c r="D167" s="67"/>
      <c r="E167" s="67"/>
      <c r="F167" s="67"/>
      <c r="G167" s="67"/>
      <c r="H167" s="88">
        <f t="shared" si="6"/>
      </c>
      <c r="I167" s="88">
        <f t="shared" si="7"/>
      </c>
      <c r="J167" s="129"/>
      <c r="K167" s="130"/>
    </row>
    <row r="168" spans="1:11" ht="18.75" customHeight="1">
      <c r="A168" s="68">
        <v>149</v>
      </c>
      <c r="B168" s="103"/>
      <c r="C168" s="102"/>
      <c r="D168" s="67"/>
      <c r="E168" s="67"/>
      <c r="F168" s="67"/>
      <c r="G168" s="67"/>
      <c r="H168" s="88">
        <f t="shared" si="6"/>
      </c>
      <c r="I168" s="88">
        <f t="shared" si="7"/>
      </c>
      <c r="J168" s="129"/>
      <c r="K168" s="130"/>
    </row>
    <row r="169" spans="1:11" ht="18.75" customHeight="1">
      <c r="A169" s="66">
        <v>150</v>
      </c>
      <c r="B169" s="103"/>
      <c r="C169" s="102"/>
      <c r="D169" s="67"/>
      <c r="E169" s="67"/>
      <c r="F169" s="67"/>
      <c r="G169" s="67"/>
      <c r="H169" s="88">
        <f t="shared" si="6"/>
      </c>
      <c r="I169" s="88">
        <f t="shared" si="7"/>
      </c>
      <c r="J169" s="129"/>
      <c r="K169" s="130"/>
    </row>
    <row r="170" spans="1:11" ht="18.75" customHeight="1">
      <c r="A170" s="68">
        <v>151</v>
      </c>
      <c r="B170" s="103"/>
      <c r="C170" s="102"/>
      <c r="D170" s="67"/>
      <c r="E170" s="67"/>
      <c r="F170" s="67"/>
      <c r="G170" s="67"/>
      <c r="H170" s="88">
        <f t="shared" si="6"/>
      </c>
      <c r="I170" s="88">
        <f t="shared" si="7"/>
      </c>
      <c r="J170" s="129"/>
      <c r="K170" s="130"/>
    </row>
    <row r="171" spans="1:256" ht="18.75" customHeight="1">
      <c r="A171" s="66">
        <v>152</v>
      </c>
      <c r="B171" s="103"/>
      <c r="C171" s="102"/>
      <c r="D171" s="67"/>
      <c r="E171" s="67"/>
      <c r="F171" s="67"/>
      <c r="G171" s="67"/>
      <c r="H171" s="88">
        <f t="shared" si="6"/>
      </c>
      <c r="I171" s="88">
        <f t="shared" si="7"/>
      </c>
      <c r="J171" s="129"/>
      <c r="K171" s="130"/>
      <c r="L171" s="132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1"/>
      <c r="BD171" s="131"/>
      <c r="BE171" s="131"/>
      <c r="BF171" s="131"/>
      <c r="BG171" s="131"/>
      <c r="BH171" s="131"/>
      <c r="BI171" s="131"/>
      <c r="BJ171" s="131"/>
      <c r="BK171" s="131"/>
      <c r="BL171" s="131"/>
      <c r="BM171" s="131"/>
      <c r="BN171" s="131"/>
      <c r="BO171" s="131"/>
      <c r="BP171" s="131"/>
      <c r="BQ171" s="131"/>
      <c r="BR171" s="131"/>
      <c r="BS171" s="131"/>
      <c r="BT171" s="131"/>
      <c r="BU171" s="131"/>
      <c r="BV171" s="131"/>
      <c r="BW171" s="131"/>
      <c r="BX171" s="131"/>
      <c r="BY171" s="131"/>
      <c r="BZ171" s="131"/>
      <c r="CA171" s="131"/>
      <c r="CB171" s="131"/>
      <c r="CC171" s="131"/>
      <c r="CD171" s="131"/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1"/>
      <c r="CQ171" s="131"/>
      <c r="CR171" s="131"/>
      <c r="CS171" s="131"/>
      <c r="CT171" s="131"/>
      <c r="CU171" s="131"/>
      <c r="CV171" s="131"/>
      <c r="CW171" s="131"/>
      <c r="CX171" s="131"/>
      <c r="CY171" s="131"/>
      <c r="CZ171" s="131"/>
      <c r="DA171" s="131"/>
      <c r="DB171" s="131"/>
      <c r="DC171" s="131"/>
      <c r="DD171" s="131"/>
      <c r="DE171" s="131"/>
      <c r="DF171" s="131"/>
      <c r="DG171" s="131"/>
      <c r="DH171" s="131"/>
      <c r="DI171" s="131"/>
      <c r="DJ171" s="131"/>
      <c r="DK171" s="131"/>
      <c r="DL171" s="131"/>
      <c r="DM171" s="131"/>
      <c r="DN171" s="131"/>
      <c r="DO171" s="131"/>
      <c r="DP171" s="131"/>
      <c r="DQ171" s="131"/>
      <c r="DR171" s="131"/>
      <c r="DS171" s="131"/>
      <c r="DT171" s="131"/>
      <c r="DU171" s="131"/>
      <c r="DV171" s="131"/>
      <c r="DW171" s="131"/>
      <c r="DX171" s="131"/>
      <c r="DY171" s="131"/>
      <c r="DZ171" s="131"/>
      <c r="EA171" s="131"/>
      <c r="EB171" s="131"/>
      <c r="EC171" s="131"/>
      <c r="ED171" s="131"/>
      <c r="EE171" s="131"/>
      <c r="EF171" s="131"/>
      <c r="EG171" s="131"/>
      <c r="EH171" s="131"/>
      <c r="EI171" s="131"/>
      <c r="EJ171" s="131"/>
      <c r="EK171" s="131"/>
      <c r="EL171" s="131"/>
      <c r="EM171" s="131"/>
      <c r="EN171" s="131"/>
      <c r="EO171" s="131"/>
      <c r="EP171" s="131"/>
      <c r="EQ171" s="131"/>
      <c r="ER171" s="131"/>
      <c r="ES171" s="131"/>
      <c r="ET171" s="131"/>
      <c r="EU171" s="131"/>
      <c r="EV171" s="131"/>
      <c r="EW171" s="131"/>
      <c r="EX171" s="131"/>
      <c r="EY171" s="131"/>
      <c r="EZ171" s="131"/>
      <c r="FA171" s="131"/>
      <c r="FB171" s="131"/>
      <c r="FC171" s="131"/>
      <c r="FD171" s="131"/>
      <c r="FE171" s="131"/>
      <c r="FF171" s="131"/>
      <c r="FG171" s="131"/>
      <c r="FH171" s="131"/>
      <c r="FI171" s="131"/>
      <c r="FJ171" s="131"/>
      <c r="FK171" s="131"/>
      <c r="FL171" s="131"/>
      <c r="FM171" s="131"/>
      <c r="FN171" s="131"/>
      <c r="FO171" s="131"/>
      <c r="FP171" s="131"/>
      <c r="FQ171" s="131"/>
      <c r="FR171" s="131"/>
      <c r="FS171" s="131"/>
      <c r="FT171" s="131"/>
      <c r="FU171" s="131"/>
      <c r="FV171" s="131"/>
      <c r="FW171" s="131"/>
      <c r="FX171" s="131"/>
      <c r="FY171" s="131"/>
      <c r="FZ171" s="131"/>
      <c r="GA171" s="131"/>
      <c r="GB171" s="131"/>
      <c r="GC171" s="131"/>
      <c r="GD171" s="131"/>
      <c r="GE171" s="131"/>
      <c r="GF171" s="131"/>
      <c r="GG171" s="131"/>
      <c r="GH171" s="131"/>
      <c r="GI171" s="131"/>
      <c r="GJ171" s="131"/>
      <c r="GK171" s="131"/>
      <c r="GL171" s="131"/>
      <c r="GM171" s="131"/>
      <c r="GN171" s="131"/>
      <c r="GO171" s="131"/>
      <c r="GP171" s="131"/>
      <c r="GQ171" s="131"/>
      <c r="GR171" s="131"/>
      <c r="GS171" s="131"/>
      <c r="GT171" s="131"/>
      <c r="GU171" s="131"/>
      <c r="GV171" s="131"/>
      <c r="GW171" s="131"/>
      <c r="GX171" s="131"/>
      <c r="GY171" s="131"/>
      <c r="GZ171" s="131"/>
      <c r="HA171" s="131"/>
      <c r="HB171" s="131"/>
      <c r="HC171" s="131"/>
      <c r="HD171" s="131"/>
      <c r="HE171" s="131"/>
      <c r="HF171" s="131"/>
      <c r="HG171" s="131"/>
      <c r="HH171" s="131"/>
      <c r="HI171" s="131"/>
      <c r="HJ171" s="131"/>
      <c r="HK171" s="131"/>
      <c r="HL171" s="131"/>
      <c r="HM171" s="131"/>
      <c r="HN171" s="131"/>
      <c r="HO171" s="131"/>
      <c r="HP171" s="131"/>
      <c r="HQ171" s="131"/>
      <c r="HR171" s="131"/>
      <c r="HS171" s="131"/>
      <c r="HT171" s="131"/>
      <c r="HU171" s="131"/>
      <c r="HV171" s="131"/>
      <c r="HW171" s="131"/>
      <c r="HX171" s="131"/>
      <c r="HY171" s="131"/>
      <c r="HZ171" s="131"/>
      <c r="IA171" s="131"/>
      <c r="IB171" s="131"/>
      <c r="IC171" s="131"/>
      <c r="ID171" s="131"/>
      <c r="IE171" s="131"/>
      <c r="IF171" s="131"/>
      <c r="IG171" s="131"/>
      <c r="IH171" s="131"/>
      <c r="II171" s="131"/>
      <c r="IJ171" s="131"/>
      <c r="IK171" s="131"/>
      <c r="IL171" s="131"/>
      <c r="IM171" s="131"/>
      <c r="IN171" s="131"/>
      <c r="IO171" s="131"/>
      <c r="IP171" s="131"/>
      <c r="IQ171" s="131"/>
      <c r="IR171" s="131"/>
      <c r="IS171" s="131"/>
      <c r="IT171" s="131"/>
      <c r="IU171" s="131"/>
      <c r="IV171" s="46"/>
    </row>
    <row r="172" spans="1:11" ht="18.75" customHeight="1">
      <c r="A172" s="68">
        <v>153</v>
      </c>
      <c r="B172" s="103"/>
      <c r="C172" s="102"/>
      <c r="D172" s="67"/>
      <c r="E172" s="67"/>
      <c r="F172" s="67"/>
      <c r="G172" s="67"/>
      <c r="H172" s="88">
        <f t="shared" si="6"/>
      </c>
      <c r="I172" s="88">
        <f t="shared" si="7"/>
      </c>
      <c r="J172" s="129"/>
      <c r="K172" s="130"/>
    </row>
    <row r="173" spans="1:11" ht="18.75" customHeight="1">
      <c r="A173" s="66">
        <v>154</v>
      </c>
      <c r="B173" s="103"/>
      <c r="C173" s="102"/>
      <c r="D173" s="67"/>
      <c r="E173" s="67"/>
      <c r="F173" s="67"/>
      <c r="G173" s="67"/>
      <c r="H173" s="88">
        <f t="shared" si="6"/>
      </c>
      <c r="I173" s="88">
        <f t="shared" si="7"/>
      </c>
      <c r="J173" s="129"/>
      <c r="K173" s="130"/>
    </row>
    <row r="174" spans="1:11" ht="18.75" customHeight="1">
      <c r="A174" s="68">
        <v>155</v>
      </c>
      <c r="B174" s="103"/>
      <c r="C174" s="102"/>
      <c r="D174" s="67"/>
      <c r="E174" s="67"/>
      <c r="F174" s="67"/>
      <c r="G174" s="67"/>
      <c r="H174" s="88">
        <f t="shared" si="6"/>
      </c>
      <c r="I174" s="88">
        <f t="shared" si="7"/>
      </c>
      <c r="J174" s="129"/>
      <c r="K174" s="130"/>
    </row>
    <row r="175" spans="1:11" ht="18.75" customHeight="1">
      <c r="A175" s="66">
        <v>156</v>
      </c>
      <c r="B175" s="103"/>
      <c r="C175" s="102"/>
      <c r="D175" s="67"/>
      <c r="E175" s="67"/>
      <c r="F175" s="67"/>
      <c r="G175" s="67"/>
      <c r="H175" s="88">
        <f t="shared" si="6"/>
      </c>
      <c r="I175" s="88">
        <f t="shared" si="7"/>
      </c>
      <c r="J175" s="129"/>
      <c r="K175" s="130"/>
    </row>
    <row r="176" spans="1:11" ht="18.75" customHeight="1">
      <c r="A176" s="68">
        <v>157</v>
      </c>
      <c r="B176" s="103"/>
      <c r="C176" s="102"/>
      <c r="D176" s="67"/>
      <c r="E176" s="67"/>
      <c r="F176" s="67"/>
      <c r="G176" s="67"/>
      <c r="H176" s="88">
        <f t="shared" si="6"/>
      </c>
      <c r="I176" s="88">
        <f t="shared" si="7"/>
      </c>
      <c r="J176" s="129"/>
      <c r="K176" s="130"/>
    </row>
    <row r="177" spans="1:11" ht="18.75" customHeight="1">
      <c r="A177" s="66">
        <v>158</v>
      </c>
      <c r="B177" s="103"/>
      <c r="C177" s="102"/>
      <c r="D177" s="67"/>
      <c r="E177" s="67"/>
      <c r="F177" s="67"/>
      <c r="G177" s="67"/>
      <c r="H177" s="88">
        <f t="shared" si="6"/>
      </c>
      <c r="I177" s="88">
        <f t="shared" si="7"/>
      </c>
      <c r="J177" s="129"/>
      <c r="K177" s="130"/>
    </row>
    <row r="178" spans="1:11" ht="18.75" customHeight="1">
      <c r="A178" s="68">
        <v>159</v>
      </c>
      <c r="B178" s="103"/>
      <c r="C178" s="102"/>
      <c r="D178" s="67"/>
      <c r="E178" s="67"/>
      <c r="F178" s="67"/>
      <c r="G178" s="67"/>
      <c r="H178" s="88">
        <f t="shared" si="6"/>
      </c>
      <c r="I178" s="88">
        <f t="shared" si="7"/>
      </c>
      <c r="J178" s="129"/>
      <c r="K178" s="130"/>
    </row>
    <row r="179" spans="1:11" ht="18.75" customHeight="1">
      <c r="A179" s="66">
        <v>160</v>
      </c>
      <c r="B179" s="110"/>
      <c r="C179" s="102"/>
      <c r="D179" s="67"/>
      <c r="E179" s="67"/>
      <c r="F179" s="67"/>
      <c r="G179" s="67"/>
      <c r="H179" s="88">
        <f t="shared" si="6"/>
      </c>
      <c r="I179" s="88">
        <f t="shared" si="7"/>
      </c>
      <c r="J179" s="129"/>
      <c r="K179" s="130"/>
    </row>
    <row r="180" spans="1:11" ht="18.75" customHeight="1">
      <c r="A180" s="69"/>
      <c r="B180" s="100"/>
      <c r="C180" s="96" t="s">
        <v>82</v>
      </c>
      <c r="D180" s="97">
        <f aca="true" t="shared" si="8" ref="D180:I180">SUM(D20:D179)</f>
        <v>0</v>
      </c>
      <c r="E180" s="97">
        <f t="shared" si="8"/>
        <v>0</v>
      </c>
      <c r="F180" s="97">
        <f t="shared" si="8"/>
        <v>0</v>
      </c>
      <c r="G180" s="97">
        <f t="shared" si="8"/>
        <v>0</v>
      </c>
      <c r="H180" s="97">
        <f t="shared" si="8"/>
        <v>0</v>
      </c>
      <c r="I180" s="97">
        <f t="shared" si="8"/>
        <v>0</v>
      </c>
      <c r="J180" s="133"/>
      <c r="K180" s="134"/>
    </row>
    <row r="181" spans="1:11" s="8" customFormat="1" ht="23.25" customHeight="1">
      <c r="A181" s="70"/>
      <c r="B181" s="71" t="s">
        <v>1</v>
      </c>
      <c r="C181" s="72"/>
      <c r="D181" s="72"/>
      <c r="E181" s="37" t="s">
        <v>5</v>
      </c>
      <c r="F181" s="73"/>
      <c r="G181" s="72"/>
      <c r="H181" s="72"/>
      <c r="I181" s="74"/>
      <c r="J181" s="75"/>
      <c r="K181" s="76"/>
    </row>
    <row r="182" spans="1:11" s="8" customFormat="1" ht="23.25" customHeight="1">
      <c r="A182" s="77"/>
      <c r="B182" s="78" t="s">
        <v>2</v>
      </c>
      <c r="C182" s="112"/>
      <c r="D182" s="112"/>
      <c r="E182" s="38" t="s">
        <v>6</v>
      </c>
      <c r="F182" s="111"/>
      <c r="G182" s="112"/>
      <c r="H182" s="112"/>
      <c r="I182" s="74"/>
      <c r="J182" s="79"/>
      <c r="K182" s="76"/>
    </row>
    <row r="183" spans="1:11" s="8" customFormat="1" ht="23.25" customHeight="1">
      <c r="A183" s="77"/>
      <c r="B183" s="78" t="s">
        <v>3</v>
      </c>
      <c r="C183" s="112"/>
      <c r="D183" s="112"/>
      <c r="E183" s="38" t="s">
        <v>3</v>
      </c>
      <c r="F183" s="111"/>
      <c r="G183" s="112"/>
      <c r="H183" s="112"/>
      <c r="I183" s="74"/>
      <c r="J183" s="79"/>
      <c r="K183" s="76"/>
    </row>
    <row r="184" spans="1:11" s="8" customFormat="1" ht="23.25" customHeight="1">
      <c r="A184" s="77"/>
      <c r="B184" s="78" t="s">
        <v>4</v>
      </c>
      <c r="C184" s="112"/>
      <c r="D184" s="112"/>
      <c r="E184" s="38" t="s">
        <v>4</v>
      </c>
      <c r="F184" s="111"/>
      <c r="G184" s="112"/>
      <c r="H184" s="112"/>
      <c r="I184" s="74"/>
      <c r="J184" s="79"/>
      <c r="K184" s="76"/>
    </row>
    <row r="185" spans="1:11" s="8" customFormat="1" ht="13.5" customHeight="1" thickBot="1">
      <c r="A185" s="80"/>
      <c r="B185" s="81"/>
      <c r="C185" s="39"/>
      <c r="D185" s="39"/>
      <c r="E185" s="41"/>
      <c r="F185" s="42"/>
      <c r="G185" s="42"/>
      <c r="H185" s="39"/>
      <c r="I185" s="39"/>
      <c r="J185" s="40"/>
      <c r="K185" s="82"/>
    </row>
    <row r="186" spans="2:11" s="83" customFormat="1" ht="17.25" customHeight="1">
      <c r="B186" s="84"/>
      <c r="J186" s="83" t="s">
        <v>103</v>
      </c>
      <c r="K186" s="85" t="s">
        <v>83</v>
      </c>
    </row>
  </sheetData>
  <sheetProtection password="E2E7" sheet="1" objects="1" scenarios="1"/>
  <mergeCells count="668">
    <mergeCell ref="J27:K27"/>
    <mergeCell ref="J30:K30"/>
    <mergeCell ref="J41:K41"/>
    <mergeCell ref="J39:K39"/>
    <mergeCell ref="J40:K40"/>
    <mergeCell ref="J36:K36"/>
    <mergeCell ref="J37:K37"/>
    <mergeCell ref="J38:K38"/>
    <mergeCell ref="J53:K53"/>
    <mergeCell ref="J16:J18"/>
    <mergeCell ref="J11:K12"/>
    <mergeCell ref="J14:K14"/>
    <mergeCell ref="J35:K35"/>
    <mergeCell ref="J33:K33"/>
    <mergeCell ref="J31:K31"/>
    <mergeCell ref="J32:K32"/>
    <mergeCell ref="J34:K34"/>
    <mergeCell ref="J26:K26"/>
    <mergeCell ref="J5:K5"/>
    <mergeCell ref="J6:K7"/>
    <mergeCell ref="J8:K8"/>
    <mergeCell ref="J10:K10"/>
    <mergeCell ref="R42:S42"/>
    <mergeCell ref="J49:K49"/>
    <mergeCell ref="J50:K50"/>
    <mergeCell ref="Z42:AA42"/>
    <mergeCell ref="T42:U42"/>
    <mergeCell ref="V42:W42"/>
    <mergeCell ref="L42:M42"/>
    <mergeCell ref="J48:K48"/>
    <mergeCell ref="J42:K42"/>
    <mergeCell ref="P42:Q42"/>
    <mergeCell ref="J55:K55"/>
    <mergeCell ref="N42:O42"/>
    <mergeCell ref="J43:K43"/>
    <mergeCell ref="J44:K44"/>
    <mergeCell ref="J45:K45"/>
    <mergeCell ref="J46:K46"/>
    <mergeCell ref="J47:K47"/>
    <mergeCell ref="J54:K54"/>
    <mergeCell ref="J51:K51"/>
    <mergeCell ref="J52:K52"/>
    <mergeCell ref="AN42:AO42"/>
    <mergeCell ref="AP42:AQ42"/>
    <mergeCell ref="J61:K61"/>
    <mergeCell ref="AJ42:AK42"/>
    <mergeCell ref="AL42:AM42"/>
    <mergeCell ref="AF42:AG42"/>
    <mergeCell ref="AH42:AI42"/>
    <mergeCell ref="AB42:AC42"/>
    <mergeCell ref="AD42:AE42"/>
    <mergeCell ref="X42:Y42"/>
    <mergeCell ref="BD42:BE42"/>
    <mergeCell ref="BF42:BG42"/>
    <mergeCell ref="AZ42:BA42"/>
    <mergeCell ref="BB42:BC42"/>
    <mergeCell ref="AV42:AW42"/>
    <mergeCell ref="AX42:AY42"/>
    <mergeCell ref="AR42:AS42"/>
    <mergeCell ref="AT42:AU42"/>
    <mergeCell ref="BT42:BU42"/>
    <mergeCell ref="BV42:BW42"/>
    <mergeCell ref="BP42:BQ42"/>
    <mergeCell ref="BR42:BS42"/>
    <mergeCell ref="BL42:BM42"/>
    <mergeCell ref="BN42:BO42"/>
    <mergeCell ref="BH42:BI42"/>
    <mergeCell ref="BJ42:BK42"/>
    <mergeCell ref="CJ42:CK42"/>
    <mergeCell ref="CL42:CM42"/>
    <mergeCell ref="CF42:CG42"/>
    <mergeCell ref="CH42:CI42"/>
    <mergeCell ref="CB42:CC42"/>
    <mergeCell ref="CD42:CE42"/>
    <mergeCell ref="BX42:BY42"/>
    <mergeCell ref="BZ42:CA42"/>
    <mergeCell ref="CZ42:DA42"/>
    <mergeCell ref="DB42:DC42"/>
    <mergeCell ref="CV42:CW42"/>
    <mergeCell ref="CX42:CY42"/>
    <mergeCell ref="CR42:CS42"/>
    <mergeCell ref="CT42:CU42"/>
    <mergeCell ref="CN42:CO42"/>
    <mergeCell ref="CP42:CQ42"/>
    <mergeCell ref="DP42:DQ42"/>
    <mergeCell ref="DR42:DS42"/>
    <mergeCell ref="DL42:DM42"/>
    <mergeCell ref="DN42:DO42"/>
    <mergeCell ref="DH42:DI42"/>
    <mergeCell ref="DJ42:DK42"/>
    <mergeCell ref="DD42:DE42"/>
    <mergeCell ref="DF42:DG42"/>
    <mergeCell ref="EF42:EG42"/>
    <mergeCell ref="EH42:EI42"/>
    <mergeCell ref="EB42:EC42"/>
    <mergeCell ref="ED42:EE42"/>
    <mergeCell ref="DX42:DY42"/>
    <mergeCell ref="DZ42:EA42"/>
    <mergeCell ref="DT42:DU42"/>
    <mergeCell ref="DV42:DW42"/>
    <mergeCell ref="EV42:EW42"/>
    <mergeCell ref="EX42:EY42"/>
    <mergeCell ref="ER42:ES42"/>
    <mergeCell ref="ET42:EU42"/>
    <mergeCell ref="EN42:EO42"/>
    <mergeCell ref="EP42:EQ42"/>
    <mergeCell ref="EJ42:EK42"/>
    <mergeCell ref="EL42:EM42"/>
    <mergeCell ref="FL42:FM42"/>
    <mergeCell ref="FN42:FO42"/>
    <mergeCell ref="FH42:FI42"/>
    <mergeCell ref="FJ42:FK42"/>
    <mergeCell ref="FD42:FE42"/>
    <mergeCell ref="FF42:FG42"/>
    <mergeCell ref="EZ42:FA42"/>
    <mergeCell ref="FB42:FC42"/>
    <mergeCell ref="GB42:GC42"/>
    <mergeCell ref="GD42:GE42"/>
    <mergeCell ref="FX42:FY42"/>
    <mergeCell ref="FZ42:GA42"/>
    <mergeCell ref="FT42:FU42"/>
    <mergeCell ref="FV42:FW42"/>
    <mergeCell ref="FP42:FQ42"/>
    <mergeCell ref="FR42:FS42"/>
    <mergeCell ref="GR42:GS42"/>
    <mergeCell ref="GT42:GU42"/>
    <mergeCell ref="GF42:GG42"/>
    <mergeCell ref="GH42:GI42"/>
    <mergeCell ref="GN42:GO42"/>
    <mergeCell ref="GP42:GQ42"/>
    <mergeCell ref="GJ42:GK42"/>
    <mergeCell ref="GL42:GM42"/>
    <mergeCell ref="GV42:GW42"/>
    <mergeCell ref="GX42:GY42"/>
    <mergeCell ref="HD42:HE42"/>
    <mergeCell ref="HF42:HG42"/>
    <mergeCell ref="GZ42:HA42"/>
    <mergeCell ref="HB42:HC42"/>
    <mergeCell ref="HT42:HU42"/>
    <mergeCell ref="HV42:HW42"/>
    <mergeCell ref="ID42:IE42"/>
    <mergeCell ref="HX42:HY42"/>
    <mergeCell ref="E8:G8"/>
    <mergeCell ref="E10:G10"/>
    <mergeCell ref="IT42:IU42"/>
    <mergeCell ref="IN42:IO42"/>
    <mergeCell ref="IP42:IQ42"/>
    <mergeCell ref="IJ42:IK42"/>
    <mergeCell ref="IL42:IM42"/>
    <mergeCell ref="IR42:IS42"/>
    <mergeCell ref="IF42:IG42"/>
    <mergeCell ref="IH42:II42"/>
    <mergeCell ref="E14:G14"/>
    <mergeCell ref="HJ42:HK42"/>
    <mergeCell ref="A1:K1"/>
    <mergeCell ref="D17:E17"/>
    <mergeCell ref="F17:G17"/>
    <mergeCell ref="H17:I17"/>
    <mergeCell ref="J4:K4"/>
    <mergeCell ref="J3:K3"/>
    <mergeCell ref="J2:K2"/>
    <mergeCell ref="D5:E5"/>
    <mergeCell ref="J29:K29"/>
    <mergeCell ref="J63:K63"/>
    <mergeCell ref="E12:G12"/>
    <mergeCell ref="IB42:IC42"/>
    <mergeCell ref="HZ42:IA42"/>
    <mergeCell ref="HP42:HQ42"/>
    <mergeCell ref="HR42:HS42"/>
    <mergeCell ref="HL42:HM42"/>
    <mergeCell ref="HN42:HO42"/>
    <mergeCell ref="HH42:HI42"/>
    <mergeCell ref="J60:K60"/>
    <mergeCell ref="J62:K62"/>
    <mergeCell ref="J180:K180"/>
    <mergeCell ref="J20:K20"/>
    <mergeCell ref="J21:K21"/>
    <mergeCell ref="J24:K24"/>
    <mergeCell ref="J25:K25"/>
    <mergeCell ref="J22:K22"/>
    <mergeCell ref="J23:K23"/>
    <mergeCell ref="J28:K28"/>
    <mergeCell ref="J56:K56"/>
    <mergeCell ref="J57:K57"/>
    <mergeCell ref="J58:K58"/>
    <mergeCell ref="J59:K59"/>
    <mergeCell ref="J74:K74"/>
    <mergeCell ref="J75:K75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L85:M85"/>
    <mergeCell ref="N85:O8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AJ85:AK85"/>
    <mergeCell ref="AL85:AM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BH85:BI85"/>
    <mergeCell ref="BJ85:BK85"/>
    <mergeCell ref="AN85:AO85"/>
    <mergeCell ref="AP85:AQ85"/>
    <mergeCell ref="AR85:AS85"/>
    <mergeCell ref="AT85:AU85"/>
    <mergeCell ref="AV85:AW85"/>
    <mergeCell ref="AX85:AY85"/>
    <mergeCell ref="AZ85:BA85"/>
    <mergeCell ref="BB85:BC85"/>
    <mergeCell ref="BD85:BE85"/>
    <mergeCell ref="BF85:BG85"/>
    <mergeCell ref="CF85:CG85"/>
    <mergeCell ref="CH85:CI85"/>
    <mergeCell ref="BL85:BM85"/>
    <mergeCell ref="BN85:BO85"/>
    <mergeCell ref="BP85:BQ85"/>
    <mergeCell ref="BR85:BS85"/>
    <mergeCell ref="BT85:BU85"/>
    <mergeCell ref="BV85:BW85"/>
    <mergeCell ref="BX85:BY85"/>
    <mergeCell ref="BZ85:CA85"/>
    <mergeCell ref="CB85:CC85"/>
    <mergeCell ref="CD85:CE85"/>
    <mergeCell ref="DD85:DE85"/>
    <mergeCell ref="DF85:DG85"/>
    <mergeCell ref="CJ85:CK85"/>
    <mergeCell ref="CL85:CM85"/>
    <mergeCell ref="CN85:CO85"/>
    <mergeCell ref="CP85:CQ85"/>
    <mergeCell ref="CR85:CS85"/>
    <mergeCell ref="CT85:CU85"/>
    <mergeCell ref="CV85:CW85"/>
    <mergeCell ref="CX85:CY85"/>
    <mergeCell ref="CZ85:DA85"/>
    <mergeCell ref="DB85:DC85"/>
    <mergeCell ref="EB85:EC85"/>
    <mergeCell ref="ED85:EE85"/>
    <mergeCell ref="DH85:DI85"/>
    <mergeCell ref="DJ85:DK85"/>
    <mergeCell ref="DL85:DM85"/>
    <mergeCell ref="DN85:DO85"/>
    <mergeCell ref="DP85:DQ85"/>
    <mergeCell ref="DR85:DS85"/>
    <mergeCell ref="DT85:DU85"/>
    <mergeCell ref="DV85:DW85"/>
    <mergeCell ref="DX85:DY85"/>
    <mergeCell ref="DZ85:EA85"/>
    <mergeCell ref="EZ85:FA85"/>
    <mergeCell ref="FB85:FC85"/>
    <mergeCell ref="EF85:EG85"/>
    <mergeCell ref="EH85:EI85"/>
    <mergeCell ref="EJ85:EK85"/>
    <mergeCell ref="EL85:EM85"/>
    <mergeCell ref="EN85:EO85"/>
    <mergeCell ref="EP85:EQ85"/>
    <mergeCell ref="ER85:ES85"/>
    <mergeCell ref="ET85:EU85"/>
    <mergeCell ref="EV85:EW85"/>
    <mergeCell ref="EX85:EY85"/>
    <mergeCell ref="FX85:FY85"/>
    <mergeCell ref="FZ85:GA85"/>
    <mergeCell ref="FD85:FE85"/>
    <mergeCell ref="FF85:FG85"/>
    <mergeCell ref="FH85:FI85"/>
    <mergeCell ref="FJ85:FK85"/>
    <mergeCell ref="FL85:FM85"/>
    <mergeCell ref="FN85:FO85"/>
    <mergeCell ref="FP85:FQ85"/>
    <mergeCell ref="FR85:FS85"/>
    <mergeCell ref="FT85:FU85"/>
    <mergeCell ref="FV85:FW85"/>
    <mergeCell ref="GV85:GW85"/>
    <mergeCell ref="GX85:GY85"/>
    <mergeCell ref="GB85:GC85"/>
    <mergeCell ref="GD85:GE85"/>
    <mergeCell ref="GF85:GG85"/>
    <mergeCell ref="GH85:GI85"/>
    <mergeCell ref="GJ85:GK85"/>
    <mergeCell ref="GL85:GM85"/>
    <mergeCell ref="GN85:GO85"/>
    <mergeCell ref="GP85:GQ85"/>
    <mergeCell ref="GR85:GS85"/>
    <mergeCell ref="GT85:GU85"/>
    <mergeCell ref="HD85:HE85"/>
    <mergeCell ref="HF85:HG85"/>
    <mergeCell ref="HH85:HI85"/>
    <mergeCell ref="HJ85:HK85"/>
    <mergeCell ref="IT85:IU85"/>
    <mergeCell ref="IR85:IS85"/>
    <mergeCell ref="HL85:HM85"/>
    <mergeCell ref="HN85:HO85"/>
    <mergeCell ref="HP85:HQ85"/>
    <mergeCell ref="HR85:HS85"/>
    <mergeCell ref="HT85:HU85"/>
    <mergeCell ref="IH85:II85"/>
    <mergeCell ref="IN85:IO85"/>
    <mergeCell ref="IP85:IQ85"/>
    <mergeCell ref="ID85:IE85"/>
    <mergeCell ref="IF85:IG85"/>
    <mergeCell ref="IJ85:IK85"/>
    <mergeCell ref="J86:K86"/>
    <mergeCell ref="J87:K87"/>
    <mergeCell ref="J88:K88"/>
    <mergeCell ref="IL85:IM85"/>
    <mergeCell ref="HV85:HW85"/>
    <mergeCell ref="HX85:HY85"/>
    <mergeCell ref="HZ85:IA85"/>
    <mergeCell ref="IB85:IC85"/>
    <mergeCell ref="GZ85:HA85"/>
    <mergeCell ref="HB85:HC85"/>
    <mergeCell ref="J99:K99"/>
    <mergeCell ref="J100:K100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111:K111"/>
    <mergeCell ref="J112:K112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23:K123"/>
    <mergeCell ref="J124:K124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X128:Y128"/>
    <mergeCell ref="Z128:AA128"/>
    <mergeCell ref="J125:K125"/>
    <mergeCell ref="J126:K126"/>
    <mergeCell ref="J127:K127"/>
    <mergeCell ref="J128:K128"/>
    <mergeCell ref="L128:M128"/>
    <mergeCell ref="N128:O128"/>
    <mergeCell ref="P128:Q128"/>
    <mergeCell ref="R128:S128"/>
    <mergeCell ref="T128:U128"/>
    <mergeCell ref="V128:W128"/>
    <mergeCell ref="AV128:AW128"/>
    <mergeCell ref="AX128:AY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R128:AS128"/>
    <mergeCell ref="AT128:AU128"/>
    <mergeCell ref="BT128:BU128"/>
    <mergeCell ref="BV128:BW128"/>
    <mergeCell ref="AZ128:BA128"/>
    <mergeCell ref="BB128:BC128"/>
    <mergeCell ref="BD128:BE128"/>
    <mergeCell ref="BF128:BG128"/>
    <mergeCell ref="BH128:BI128"/>
    <mergeCell ref="BJ128:BK128"/>
    <mergeCell ref="BL128:BM128"/>
    <mergeCell ref="BN128:BO128"/>
    <mergeCell ref="BP128:BQ128"/>
    <mergeCell ref="BR128:BS128"/>
    <mergeCell ref="CR128:CS128"/>
    <mergeCell ref="CT128:CU128"/>
    <mergeCell ref="BX128:BY128"/>
    <mergeCell ref="BZ128:CA128"/>
    <mergeCell ref="CB128:CC128"/>
    <mergeCell ref="CD128:CE128"/>
    <mergeCell ref="CF128:CG128"/>
    <mergeCell ref="CH128:CI128"/>
    <mergeCell ref="CJ128:CK128"/>
    <mergeCell ref="CL128:CM128"/>
    <mergeCell ref="CN128:CO128"/>
    <mergeCell ref="CP128:CQ128"/>
    <mergeCell ref="DP128:DQ128"/>
    <mergeCell ref="DR128:DS128"/>
    <mergeCell ref="CV128:CW128"/>
    <mergeCell ref="CX128:CY128"/>
    <mergeCell ref="CZ128:DA128"/>
    <mergeCell ref="DB128:DC128"/>
    <mergeCell ref="DD128:DE128"/>
    <mergeCell ref="DF128:DG128"/>
    <mergeCell ref="DH128:DI128"/>
    <mergeCell ref="DJ128:DK128"/>
    <mergeCell ref="DL128:DM128"/>
    <mergeCell ref="DN128:DO128"/>
    <mergeCell ref="EN128:EO128"/>
    <mergeCell ref="EP128:EQ128"/>
    <mergeCell ref="DT128:DU128"/>
    <mergeCell ref="DV128:DW128"/>
    <mergeCell ref="DX128:DY128"/>
    <mergeCell ref="DZ128:EA128"/>
    <mergeCell ref="EB128:EC128"/>
    <mergeCell ref="ED128:EE128"/>
    <mergeCell ref="EF128:EG128"/>
    <mergeCell ref="EH128:EI128"/>
    <mergeCell ref="EJ128:EK128"/>
    <mergeCell ref="EL128:EM128"/>
    <mergeCell ref="FL128:FM128"/>
    <mergeCell ref="FN128:FO128"/>
    <mergeCell ref="ER128:ES128"/>
    <mergeCell ref="ET128:EU128"/>
    <mergeCell ref="EV128:EW128"/>
    <mergeCell ref="EX128:EY128"/>
    <mergeCell ref="EZ128:FA128"/>
    <mergeCell ref="FB128:FC128"/>
    <mergeCell ref="FD128:FE128"/>
    <mergeCell ref="FF128:FG128"/>
    <mergeCell ref="FH128:FI128"/>
    <mergeCell ref="FJ128:FK128"/>
    <mergeCell ref="GJ128:GK128"/>
    <mergeCell ref="GL128:GM128"/>
    <mergeCell ref="FP128:FQ128"/>
    <mergeCell ref="FR128:FS128"/>
    <mergeCell ref="FT128:FU128"/>
    <mergeCell ref="FV128:FW128"/>
    <mergeCell ref="FX128:FY128"/>
    <mergeCell ref="FZ128:GA128"/>
    <mergeCell ref="GB128:GC128"/>
    <mergeCell ref="GD128:GE128"/>
    <mergeCell ref="GF128:GG128"/>
    <mergeCell ref="GH128:GI128"/>
    <mergeCell ref="HH128:HI128"/>
    <mergeCell ref="HJ128:HK128"/>
    <mergeCell ref="GN128:GO128"/>
    <mergeCell ref="GP128:GQ128"/>
    <mergeCell ref="GR128:GS128"/>
    <mergeCell ref="GT128:GU128"/>
    <mergeCell ref="GV128:GW128"/>
    <mergeCell ref="GX128:GY128"/>
    <mergeCell ref="GZ128:HA128"/>
    <mergeCell ref="HB128:HC128"/>
    <mergeCell ref="HD128:HE128"/>
    <mergeCell ref="HF128:HG128"/>
    <mergeCell ref="IF128:IG128"/>
    <mergeCell ref="IH128:II128"/>
    <mergeCell ref="HT128:HU128"/>
    <mergeCell ref="HV128:HW128"/>
    <mergeCell ref="HX128:HY128"/>
    <mergeCell ref="HZ128:IA128"/>
    <mergeCell ref="HL128:HM128"/>
    <mergeCell ref="HN128:HO128"/>
    <mergeCell ref="HP128:HQ128"/>
    <mergeCell ref="HR128:HS128"/>
    <mergeCell ref="IR128:IS128"/>
    <mergeCell ref="IT128:IU128"/>
    <mergeCell ref="J129:K129"/>
    <mergeCell ref="J130:K130"/>
    <mergeCell ref="IJ128:IK128"/>
    <mergeCell ref="IL128:IM128"/>
    <mergeCell ref="IN128:IO128"/>
    <mergeCell ref="IP128:IQ128"/>
    <mergeCell ref="IB128:IC128"/>
    <mergeCell ref="ID128:IE128"/>
    <mergeCell ref="J141:K141"/>
    <mergeCell ref="J142:K142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L171:M171"/>
    <mergeCell ref="J163:K163"/>
    <mergeCell ref="J155:K155"/>
    <mergeCell ref="J156:K156"/>
    <mergeCell ref="J157:K157"/>
    <mergeCell ref="J158:K158"/>
    <mergeCell ref="J164:K164"/>
    <mergeCell ref="J165:K165"/>
    <mergeCell ref="J171:K171"/>
    <mergeCell ref="J166:K166"/>
    <mergeCell ref="J159:K159"/>
    <mergeCell ref="J160:K160"/>
    <mergeCell ref="J161:K161"/>
    <mergeCell ref="J162:K162"/>
    <mergeCell ref="J167:K167"/>
    <mergeCell ref="J168:K168"/>
    <mergeCell ref="J169:K169"/>
    <mergeCell ref="J170:K170"/>
    <mergeCell ref="Z171:AA171"/>
    <mergeCell ref="AB171:AC171"/>
    <mergeCell ref="N171:O171"/>
    <mergeCell ref="P171:Q171"/>
    <mergeCell ref="R171:S171"/>
    <mergeCell ref="T171:U171"/>
    <mergeCell ref="V171:W171"/>
    <mergeCell ref="X171:Y171"/>
    <mergeCell ref="AX171:AY171"/>
    <mergeCell ref="AZ171:BA171"/>
    <mergeCell ref="AD171:AE171"/>
    <mergeCell ref="AF171:AG171"/>
    <mergeCell ref="AH171:AI171"/>
    <mergeCell ref="AJ171:AK171"/>
    <mergeCell ref="AL171:AM171"/>
    <mergeCell ref="AN171:AO171"/>
    <mergeCell ref="AP171:AQ171"/>
    <mergeCell ref="AR171:AS171"/>
    <mergeCell ref="AT171:AU171"/>
    <mergeCell ref="AV171:AW171"/>
    <mergeCell ref="BV171:BW171"/>
    <mergeCell ref="BX171:BY171"/>
    <mergeCell ref="BB171:BC171"/>
    <mergeCell ref="BD171:BE171"/>
    <mergeCell ref="BF171:BG171"/>
    <mergeCell ref="BH171:BI171"/>
    <mergeCell ref="BJ171:BK171"/>
    <mergeCell ref="BL171:BM171"/>
    <mergeCell ref="BN171:BO171"/>
    <mergeCell ref="BP171:BQ171"/>
    <mergeCell ref="BR171:BS171"/>
    <mergeCell ref="BT171:BU171"/>
    <mergeCell ref="CT171:CU171"/>
    <mergeCell ref="CV171:CW171"/>
    <mergeCell ref="BZ171:CA171"/>
    <mergeCell ref="CB171:CC171"/>
    <mergeCell ref="CD171:CE171"/>
    <mergeCell ref="CF171:CG171"/>
    <mergeCell ref="CH171:CI171"/>
    <mergeCell ref="CJ171:CK171"/>
    <mergeCell ref="CL171:CM171"/>
    <mergeCell ref="CN171:CO171"/>
    <mergeCell ref="CP171:CQ171"/>
    <mergeCell ref="CR171:CS171"/>
    <mergeCell ref="DR171:DS171"/>
    <mergeCell ref="DT171:DU171"/>
    <mergeCell ref="CX171:CY171"/>
    <mergeCell ref="CZ171:DA171"/>
    <mergeCell ref="DB171:DC171"/>
    <mergeCell ref="DD171:DE171"/>
    <mergeCell ref="DF171:DG171"/>
    <mergeCell ref="DH171:DI171"/>
    <mergeCell ref="DJ171:DK171"/>
    <mergeCell ref="DL171:DM171"/>
    <mergeCell ref="DN171:DO171"/>
    <mergeCell ref="DP171:DQ171"/>
    <mergeCell ref="EP171:EQ171"/>
    <mergeCell ref="ER171:ES171"/>
    <mergeCell ref="DV171:DW171"/>
    <mergeCell ref="DX171:DY171"/>
    <mergeCell ref="DZ171:EA171"/>
    <mergeCell ref="EB171:EC171"/>
    <mergeCell ref="ED171:EE171"/>
    <mergeCell ref="EF171:EG171"/>
    <mergeCell ref="EH171:EI171"/>
    <mergeCell ref="EJ171:EK171"/>
    <mergeCell ref="EL171:EM171"/>
    <mergeCell ref="EN171:EO171"/>
    <mergeCell ref="FN171:FO171"/>
    <mergeCell ref="FP171:FQ171"/>
    <mergeCell ref="ET171:EU171"/>
    <mergeCell ref="EV171:EW171"/>
    <mergeCell ref="EX171:EY171"/>
    <mergeCell ref="EZ171:FA171"/>
    <mergeCell ref="FB171:FC171"/>
    <mergeCell ref="FD171:FE171"/>
    <mergeCell ref="FF171:FG171"/>
    <mergeCell ref="FH171:FI171"/>
    <mergeCell ref="FJ171:FK171"/>
    <mergeCell ref="FL171:FM171"/>
    <mergeCell ref="GL171:GM171"/>
    <mergeCell ref="GN171:GO171"/>
    <mergeCell ref="FR171:FS171"/>
    <mergeCell ref="FT171:FU171"/>
    <mergeCell ref="FV171:FW171"/>
    <mergeCell ref="FX171:FY171"/>
    <mergeCell ref="FZ171:GA171"/>
    <mergeCell ref="GB171:GC171"/>
    <mergeCell ref="GD171:GE171"/>
    <mergeCell ref="GF171:GG171"/>
    <mergeCell ref="GH171:GI171"/>
    <mergeCell ref="GJ171:GK171"/>
    <mergeCell ref="HJ171:HK171"/>
    <mergeCell ref="HL171:HM171"/>
    <mergeCell ref="GP171:GQ171"/>
    <mergeCell ref="GR171:GS171"/>
    <mergeCell ref="GT171:GU171"/>
    <mergeCell ref="GV171:GW171"/>
    <mergeCell ref="GX171:GY171"/>
    <mergeCell ref="GZ171:HA171"/>
    <mergeCell ref="HB171:HC171"/>
    <mergeCell ref="HD171:HE171"/>
    <mergeCell ref="HF171:HG171"/>
    <mergeCell ref="HH171:HI171"/>
    <mergeCell ref="HN171:HO171"/>
    <mergeCell ref="HP171:HQ171"/>
    <mergeCell ref="ID171:IE171"/>
    <mergeCell ref="IF171:IG171"/>
    <mergeCell ref="HR171:HS171"/>
    <mergeCell ref="HT171:HU171"/>
    <mergeCell ref="HV171:HW171"/>
    <mergeCell ref="HX171:HY171"/>
    <mergeCell ref="IP171:IQ171"/>
    <mergeCell ref="IR171:IS171"/>
    <mergeCell ref="IT171:IU171"/>
    <mergeCell ref="J172:K172"/>
    <mergeCell ref="IH171:II171"/>
    <mergeCell ref="IJ171:IK171"/>
    <mergeCell ref="IL171:IM171"/>
    <mergeCell ref="IN171:IO171"/>
    <mergeCell ref="HZ171:IA171"/>
    <mergeCell ref="IB171:IC171"/>
    <mergeCell ref="J177:K177"/>
    <mergeCell ref="J178:K178"/>
    <mergeCell ref="J179:K179"/>
    <mergeCell ref="J173:K173"/>
    <mergeCell ref="J174:K174"/>
    <mergeCell ref="J175:K175"/>
    <mergeCell ref="J176:K176"/>
  </mergeCells>
  <dataValidations count="9">
    <dataValidation type="decimal" operator="lessThanOrEqual" allowBlank="1" showErrorMessage="1" errorTitle="ข้อผิดพลาด" error="กรุณาใส่จำนวนเงินเป็นตัวเลขที่ถูกต้อง" sqref="D20:G179">
      <formula1>99999999999</formula1>
    </dataValidation>
    <dataValidation type="textLength" operator="equal" allowBlank="1" showErrorMessage="1" errorTitle="ข้อผิดพลาด" error="กรุณาใส่ รหัสบัญชีแยกประเภททั่วไป เป็น&#10;ตัวเลขจำนวน 10 หลัก !" sqref="B20:B179">
      <formula1>10</formula1>
    </dataValidation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J5">
      <formula1>37987</formula1>
    </dataValidation>
    <dataValidation type="textLength" operator="equal" allowBlank="1" showErrorMessage="1" errorTitle="ข้อผิดพลาด" error="กรุณาใส่ รหัสจังหวัด เป็น&#10;ตัวเลขจำนวน 4 หลัก !" sqref="D10">
      <formula1>4</formula1>
    </dataValidation>
    <dataValidation type="textLength" operator="equal" allowBlank="1" showInputMessage="1" showErrorMessage="1" errorTitle="ข้อผิดพลาด" error="กรุณาใส่ รหัสหน่วยเบิกจ่าย เป็น&#10;ตัวเลขจำนวน 10 หลัก !" sqref="D12 D14">
      <formula1>10</formula1>
    </dataValidation>
    <dataValidation type="textLength" operator="equal" allowBlank="1" showErrorMessage="1" errorTitle="ข้อผิดพลาด" error="กรุณาใส่ รหัสหน่วยงาน เป็น&#10;ตัวเลขจำนวน 4 หลัก !" sqref="D8">
      <formula1>4</formula1>
    </dataValidation>
    <dataValidation type="textLength" operator="equal" allowBlank="1" showErrorMessage="1" errorTitle="ข้อผิดพลาด" error="กรุณาใส่ &quot;รหัส Business Partner&quot; &#10;เป็นตัวเลขจำนวน 6 หลัก !!" sqref="J180:K180">
      <formula1>6</formula1>
    </dataValidation>
    <dataValidation type="textLength" allowBlank="1" showErrorMessage="1" errorTitle="ข้อผิดพลาด" error="กรุณาใส่ &quot;รหัส Business Partner&quot; &#10;เป็นตัวเลขจำนวน 5-6 หลัก !!" sqref="J20:K179">
      <formula1>5</formula1>
      <formula2>6</formula2>
    </dataValidation>
    <dataValidation operator="equal" allowBlank="1" showErrorMessage="1" errorTitle="ข้อผิดพลาด" error="กรุณาใส่ รหัสหน่วยงาน เป็น&#10;ตัวเลขจำนวน 4 หลัก !" sqref="E8:F8 E14:F14 E12:F12 E10:F10"/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&amp;RGFMIS. บช09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7"/>
  <sheetViews>
    <sheetView zoomScale="85" zoomScaleNormal="85" zoomScalePageLayoutView="0" workbookViewId="0" topLeftCell="A1">
      <selection activeCell="D37" sqref="D37"/>
    </sheetView>
  </sheetViews>
  <sheetFormatPr defaultColWidth="0" defaultRowHeight="12.75" zeroHeight="1"/>
  <cols>
    <col min="1" max="1" width="17.28125" style="36" bestFit="1" customWidth="1"/>
    <col min="2" max="2" width="13.421875" style="36" bestFit="1" customWidth="1"/>
    <col min="3" max="3" width="13.8515625" style="36" bestFit="1" customWidth="1"/>
    <col min="4" max="4" width="12.28125" style="36" bestFit="1" customWidth="1"/>
    <col min="5" max="6" width="10.00390625" style="36" bestFit="1" customWidth="1"/>
    <col min="7" max="7" width="10.8515625" style="36" bestFit="1" customWidth="1"/>
    <col min="8" max="8" width="9.8515625" style="36" bestFit="1" customWidth="1"/>
    <col min="9" max="9" width="9.28125" style="36" bestFit="1" customWidth="1"/>
    <col min="10" max="11" width="9.421875" style="36" bestFit="1" customWidth="1"/>
    <col min="12" max="12" width="10.00390625" style="36" bestFit="1" customWidth="1"/>
    <col min="13" max="13" width="14.421875" style="36" customWidth="1"/>
    <col min="14" max="14" width="9.7109375" style="36" bestFit="1" customWidth="1"/>
    <col min="15" max="15" width="20.00390625" style="36" bestFit="1" customWidth="1"/>
    <col min="16" max="16" width="10.421875" style="36" bestFit="1" customWidth="1"/>
    <col min="17" max="18" width="10.57421875" style="36" bestFit="1" customWidth="1"/>
    <col min="19" max="19" width="8.7109375" style="36" bestFit="1" customWidth="1"/>
    <col min="20" max="20" width="10.00390625" style="36" bestFit="1" customWidth="1"/>
    <col min="21" max="21" width="9.28125" style="36" bestFit="1" customWidth="1"/>
    <col min="22" max="22" width="13.28125" style="36" bestFit="1" customWidth="1"/>
    <col min="23" max="23" width="14.57421875" style="36" bestFit="1" customWidth="1"/>
    <col min="24" max="24" width="9.140625" style="36" customWidth="1"/>
    <col min="25" max="25" width="9.421875" style="36" bestFit="1" customWidth="1"/>
    <col min="26" max="26" width="8.8515625" style="36" bestFit="1" customWidth="1"/>
    <col min="27" max="27" width="9.140625" style="36" customWidth="1"/>
    <col min="28" max="28" width="16.00390625" style="36" bestFit="1" customWidth="1"/>
    <col min="29" max="29" width="14.57421875" style="36" bestFit="1" customWidth="1"/>
    <col min="30" max="30" width="15.57421875" style="36" bestFit="1" customWidth="1"/>
    <col min="31" max="31" width="13.421875" style="36" bestFit="1" customWidth="1"/>
    <col min="32" max="32" width="20.28125" style="36" bestFit="1" customWidth="1"/>
    <col min="33" max="33" width="19.00390625" style="36" bestFit="1" customWidth="1"/>
    <col min="34" max="34" width="20.00390625" style="36" bestFit="1" customWidth="1"/>
    <col min="35" max="35" width="18.8515625" style="36" bestFit="1" customWidth="1"/>
    <col min="36" max="36" width="10.28125" style="36" bestFit="1" customWidth="1"/>
    <col min="37" max="37" width="12.00390625" style="36" bestFit="1" customWidth="1"/>
    <col min="38" max="38" width="12.421875" style="36" customWidth="1"/>
    <col min="39" max="39" width="9.28125" style="36" bestFit="1" customWidth="1"/>
    <col min="40" max="40" width="17.28125" style="36" bestFit="1" customWidth="1"/>
    <col min="41" max="41" width="12.28125" style="36" bestFit="1" customWidth="1"/>
    <col min="42" max="42" width="9.140625" style="36" customWidth="1"/>
    <col min="43" max="16384" width="0" style="36" hidden="1" customWidth="1"/>
  </cols>
  <sheetData>
    <row r="1" spans="1:5" s="11" customFormat="1" ht="10.5">
      <c r="A1" s="9" t="s">
        <v>7</v>
      </c>
      <c r="B1" s="9" t="s">
        <v>8</v>
      </c>
      <c r="C1" s="9" t="s">
        <v>9</v>
      </c>
      <c r="D1" s="9" t="s">
        <v>10</v>
      </c>
      <c r="E1" s="10"/>
    </row>
    <row r="2" spans="1:5" s="11" customFormat="1" ht="10.5">
      <c r="A2" s="12"/>
      <c r="B2" s="13" t="s">
        <v>84</v>
      </c>
      <c r="C2" s="13">
        <f>CONCATENATE(Input!$D$8)</f>
      </c>
      <c r="D2" s="13" t="s">
        <v>102</v>
      </c>
      <c r="E2" s="14"/>
    </row>
    <row r="3" spans="1:3" s="11" customFormat="1" ht="10.5">
      <c r="A3" s="15" t="s">
        <v>11</v>
      </c>
      <c r="C3" s="15" t="s">
        <v>68</v>
      </c>
    </row>
    <row r="4" spans="1:11" s="11" customFormat="1" ht="10.5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</row>
    <row r="5" spans="1:11" s="11" customFormat="1" ht="10.5">
      <c r="A5" s="13" t="b">
        <f>IF(Input!$F$180=0,TRUE,FALSE)</f>
        <v>1</v>
      </c>
      <c r="B5" s="13" t="s">
        <v>23</v>
      </c>
      <c r="C5" s="13" t="s">
        <v>69</v>
      </c>
      <c r="D5" s="13">
        <f>CONCATENATE(Input!$D$8)</f>
      </c>
      <c r="E5" s="13" t="str">
        <f>TEXT(Input!$D$5,"yyyymmdd")</f>
        <v>19000131</v>
      </c>
      <c r="F5" s="13" t="str">
        <f>TEXT(Input!$D$5,"yyyymmdd")</f>
        <v>19000131</v>
      </c>
      <c r="G5" s="13">
        <f>CONCATENATE(Input!$D$12)</f>
      </c>
      <c r="H5" s="13" t="s">
        <v>24</v>
      </c>
      <c r="I5" s="16"/>
      <c r="J5" s="12"/>
      <c r="K5" s="13">
        <f>CONCATENATE(Input!$D$12)</f>
      </c>
    </row>
    <row r="6" spans="1:41" s="11" customFormat="1" ht="10.5">
      <c r="A6" s="17"/>
      <c r="B6" s="17"/>
      <c r="C6" s="17"/>
      <c r="D6" s="17" t="s">
        <v>67</v>
      </c>
      <c r="E6" s="17"/>
      <c r="F6" s="49" t="s">
        <v>71</v>
      </c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s="11" customFormat="1" ht="10.5">
      <c r="A7" s="19" t="s">
        <v>25</v>
      </c>
      <c r="B7" s="19" t="s">
        <v>13</v>
      </c>
      <c r="C7" s="20" t="s">
        <v>26</v>
      </c>
      <c r="D7" s="20" t="s">
        <v>27</v>
      </c>
      <c r="E7" s="20" t="s">
        <v>28</v>
      </c>
      <c r="F7" s="20" t="s">
        <v>29</v>
      </c>
      <c r="G7" s="20" t="s">
        <v>30</v>
      </c>
      <c r="H7" s="20" t="s">
        <v>31</v>
      </c>
      <c r="I7" s="20" t="s">
        <v>32</v>
      </c>
      <c r="J7" s="20" t="s">
        <v>33</v>
      </c>
      <c r="K7" s="20" t="s">
        <v>34</v>
      </c>
      <c r="L7" s="20" t="s">
        <v>35</v>
      </c>
      <c r="M7" s="20" t="s">
        <v>36</v>
      </c>
      <c r="N7" s="20" t="s">
        <v>37</v>
      </c>
      <c r="O7" s="21" t="s">
        <v>38</v>
      </c>
      <c r="P7" s="21" t="s">
        <v>39</v>
      </c>
      <c r="Q7" s="22" t="s">
        <v>40</v>
      </c>
      <c r="R7" s="22" t="s">
        <v>41</v>
      </c>
      <c r="S7" s="22" t="s">
        <v>42</v>
      </c>
      <c r="T7" s="22" t="s">
        <v>43</v>
      </c>
      <c r="U7" s="22" t="s">
        <v>22</v>
      </c>
      <c r="V7" s="23" t="s">
        <v>44</v>
      </c>
      <c r="W7" s="23" t="s">
        <v>45</v>
      </c>
      <c r="X7" s="20" t="s">
        <v>46</v>
      </c>
      <c r="Y7" s="20" t="s">
        <v>47</v>
      </c>
      <c r="Z7" s="20" t="s">
        <v>48</v>
      </c>
      <c r="AA7" s="20" t="s">
        <v>49</v>
      </c>
      <c r="AB7" s="20" t="s">
        <v>50</v>
      </c>
      <c r="AC7" s="20" t="s">
        <v>51</v>
      </c>
      <c r="AD7" s="20" t="s">
        <v>52</v>
      </c>
      <c r="AE7" s="20" t="s">
        <v>53</v>
      </c>
      <c r="AF7" s="20" t="s">
        <v>54</v>
      </c>
      <c r="AG7" s="20" t="s">
        <v>55</v>
      </c>
      <c r="AH7" s="20" t="s">
        <v>56</v>
      </c>
      <c r="AI7" s="20" t="s">
        <v>57</v>
      </c>
      <c r="AJ7" s="20" t="s">
        <v>58</v>
      </c>
      <c r="AK7" s="20" t="s">
        <v>59</v>
      </c>
      <c r="AL7" s="20" t="s">
        <v>60</v>
      </c>
      <c r="AM7" s="20" t="s">
        <v>61</v>
      </c>
      <c r="AN7" s="20" t="s">
        <v>62</v>
      </c>
      <c r="AO7" s="20" t="s">
        <v>63</v>
      </c>
    </row>
    <row r="8" spans="1:41" s="91" customFormat="1" ht="10.5">
      <c r="A8" s="24">
        <v>1</v>
      </c>
      <c r="B8" s="25" t="s">
        <v>64</v>
      </c>
      <c r="C8" s="26" t="str">
        <f>IF(Input!F20-Input!G20&gt;=0,"40","50")</f>
        <v>40</v>
      </c>
      <c r="D8" s="25" t="s">
        <v>70</v>
      </c>
      <c r="E8" s="25">
        <f>CONCATENATE(Input!B20)</f>
      </c>
      <c r="F8" s="25">
        <f>CONCATENATE(Input!$D$10)</f>
      </c>
      <c r="G8" s="25">
        <f>CONCATENATE(Input!$D$14)</f>
      </c>
      <c r="H8" s="25" t="str">
        <f>IF(INT(TEXT(Input!$D$5,"mm"))&gt;=10,CONCATENATE(RIGHT(TEXT(Input!$D$5,"yyyy")+543,2)+1&amp;"31000"),CONCATENATE(RIGHT(TEXT(Input!$D$5,"yyyy")+543,2)&amp;"31000"))</f>
        <v>4331000</v>
      </c>
      <c r="I8" s="25">
        <f>CONCATENATE(LEFT($K$5,5))</f>
      </c>
      <c r="J8" s="25">
        <f>IF(LEN(F8)&gt;0,"P"&amp;F8,"")</f>
      </c>
      <c r="K8" s="24"/>
      <c r="L8" s="27">
        <f>ABS(Input!F20-Input!G20)</f>
        <v>0</v>
      </c>
      <c r="M8" s="25" t="str">
        <f>CONCATENATE("FAC9=",Input!J20)</f>
        <v>FAC9=</v>
      </c>
      <c r="N8" s="24"/>
      <c r="O8" s="24"/>
      <c r="P8" s="28"/>
      <c r="Q8" s="24"/>
      <c r="R8" s="24"/>
      <c r="S8" s="24"/>
      <c r="T8" s="24"/>
      <c r="U8" s="24"/>
      <c r="V8" s="24"/>
      <c r="W8" s="24"/>
      <c r="X8" s="24"/>
      <c r="Y8" s="28"/>
      <c r="Z8" s="28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s="93" customFormat="1" ht="10.5">
      <c r="A9" s="32">
        <v>2</v>
      </c>
      <c r="B9" s="33" t="s">
        <v>64</v>
      </c>
      <c r="C9" s="26" t="str">
        <f>IF(Input!F21-Input!G21&gt;=0,"40","50")</f>
        <v>40</v>
      </c>
      <c r="D9" s="33" t="s">
        <v>70</v>
      </c>
      <c r="E9" s="33">
        <f>CONCATENATE(Input!B21)</f>
      </c>
      <c r="F9" s="33">
        <f>CONCATENATE(Input!$D$10)</f>
      </c>
      <c r="G9" s="33">
        <f>CONCATENATE(Input!$D$14)</f>
      </c>
      <c r="H9" s="25" t="str">
        <f>IF(INT(TEXT(Input!$D$5,"mm"))&gt;=10,CONCATENATE(RIGHT(TEXT(Input!$D$5,"yyyy")+543,2)+1&amp;"31000"),CONCATENATE(RIGHT(TEXT(Input!$D$5,"yyyy")+543,2)&amp;"31000"))</f>
        <v>4331000</v>
      </c>
      <c r="I9" s="33">
        <f aca="true" t="shared" si="0" ref="I9:I72">CONCATENATE(LEFT($K$5,5))</f>
      </c>
      <c r="J9" s="33">
        <f aca="true" t="shared" si="1" ref="J9:J72">IF(LEN(F9)&gt;0,"P"&amp;F9,"")</f>
      </c>
      <c r="K9" s="32"/>
      <c r="L9" s="92">
        <f>ABS(Input!F21-Input!G21)</f>
        <v>0</v>
      </c>
      <c r="M9" s="25" t="str">
        <f>CONCATENATE("FAC9=",Input!J21)</f>
        <v>FAC9=</v>
      </c>
      <c r="N9" s="32"/>
      <c r="O9" s="32"/>
      <c r="P9" s="34"/>
      <c r="Q9" s="32"/>
      <c r="R9" s="32"/>
      <c r="S9" s="32"/>
      <c r="T9" s="32"/>
      <c r="U9" s="32"/>
      <c r="V9" s="32"/>
      <c r="W9" s="32"/>
      <c r="X9" s="32"/>
      <c r="Y9" s="34"/>
      <c r="Z9" s="34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24"/>
      <c r="AM9" s="32"/>
      <c r="AN9" s="32"/>
      <c r="AO9" s="32"/>
    </row>
    <row r="10" spans="1:41" s="90" customFormat="1" ht="10.5">
      <c r="A10" s="29">
        <v>3</v>
      </c>
      <c r="B10" s="30" t="s">
        <v>64</v>
      </c>
      <c r="C10" s="26" t="str">
        <f>IF(Input!F22-Input!G22&gt;=0,"40","50")</f>
        <v>40</v>
      </c>
      <c r="D10" s="30" t="s">
        <v>70</v>
      </c>
      <c r="E10" s="33">
        <f>CONCATENATE(Input!B22)</f>
      </c>
      <c r="F10" s="33">
        <f>CONCATENATE(Input!$D$10)</f>
      </c>
      <c r="G10" s="33">
        <f>CONCATENATE(Input!$D$14)</f>
      </c>
      <c r="H10" s="25" t="str">
        <f>IF(INT(TEXT(Input!$D$5,"mm"))&gt;=10,CONCATENATE(RIGHT(TEXT(Input!$D$5,"yyyy")+543,2)+1&amp;"31000"),CONCATENATE(RIGHT(TEXT(Input!$D$5,"yyyy")+543,2)&amp;"31000"))</f>
        <v>4331000</v>
      </c>
      <c r="I10" s="30">
        <f t="shared" si="0"/>
      </c>
      <c r="J10" s="30">
        <f t="shared" si="1"/>
      </c>
      <c r="K10" s="29"/>
      <c r="L10" s="92">
        <f>ABS(Input!F22-Input!G22)</f>
        <v>0</v>
      </c>
      <c r="M10" s="25" t="str">
        <f>CONCATENATE("FAC9=",Input!J22)</f>
        <v>FAC9=</v>
      </c>
      <c r="N10" s="29"/>
      <c r="O10" s="29"/>
      <c r="P10" s="31"/>
      <c r="Q10" s="32"/>
      <c r="R10" s="29"/>
      <c r="S10" s="32"/>
      <c r="T10" s="32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4"/>
      <c r="AM10" s="29"/>
      <c r="AN10" s="29"/>
      <c r="AO10" s="29"/>
    </row>
    <row r="11" spans="1:41" s="90" customFormat="1" ht="10.5">
      <c r="A11" s="29">
        <v>4</v>
      </c>
      <c r="B11" s="33" t="s">
        <v>64</v>
      </c>
      <c r="C11" s="26" t="str">
        <f>IF(Input!F23-Input!G23&gt;=0,"40","50")</f>
        <v>40</v>
      </c>
      <c r="D11" s="30" t="s">
        <v>70</v>
      </c>
      <c r="E11" s="33">
        <f>CONCATENATE(Input!B23)</f>
      </c>
      <c r="F11" s="33">
        <f>CONCATENATE(Input!$D$10)</f>
      </c>
      <c r="G11" s="33">
        <f>CONCATENATE(Input!$D$14)</f>
      </c>
      <c r="H11" s="25" t="str">
        <f>IF(INT(TEXT(Input!$D$5,"mm"))&gt;=10,CONCATENATE(RIGHT(TEXT(Input!$D$5,"yyyy")+543,2)+1&amp;"31000"),CONCATENATE(RIGHT(TEXT(Input!$D$5,"yyyy")+543,2)&amp;"31000"))</f>
        <v>4331000</v>
      </c>
      <c r="I11" s="33">
        <f t="shared" si="0"/>
      </c>
      <c r="J11" s="33">
        <f t="shared" si="1"/>
      </c>
      <c r="K11" s="32"/>
      <c r="L11" s="92">
        <f>ABS(Input!F23-Input!G23)</f>
        <v>0</v>
      </c>
      <c r="M11" s="25" t="str">
        <f>CONCATENATE("FAC9=",Input!J23)</f>
        <v>FAC9=</v>
      </c>
      <c r="N11" s="32"/>
      <c r="O11" s="32"/>
      <c r="P11" s="34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24"/>
      <c r="AM11" s="32"/>
      <c r="AN11" s="32"/>
      <c r="AO11" s="32"/>
    </row>
    <row r="12" spans="1:41" s="90" customFormat="1" ht="10.5">
      <c r="A12" s="32">
        <v>5</v>
      </c>
      <c r="B12" s="33" t="s">
        <v>64</v>
      </c>
      <c r="C12" s="26" t="str">
        <f>IF(Input!F24-Input!G24&gt;=0,"40","50")</f>
        <v>40</v>
      </c>
      <c r="D12" s="30" t="s">
        <v>70</v>
      </c>
      <c r="E12" s="33">
        <f>CONCATENATE(Input!B24)</f>
      </c>
      <c r="F12" s="33">
        <f>CONCATENATE(Input!$D$10)</f>
      </c>
      <c r="G12" s="33">
        <f>CONCATENATE(Input!$D$14)</f>
      </c>
      <c r="H12" s="25" t="str">
        <f>IF(INT(TEXT(Input!$D$5,"mm"))&gt;=10,CONCATENATE(RIGHT(TEXT(Input!$D$5,"yyyy")+543,2)+1&amp;"31000"),CONCATENATE(RIGHT(TEXT(Input!$D$5,"yyyy")+543,2)&amp;"31000"))</f>
        <v>4331000</v>
      </c>
      <c r="I12" s="33">
        <f t="shared" si="0"/>
      </c>
      <c r="J12" s="33">
        <f t="shared" si="1"/>
      </c>
      <c r="K12" s="32"/>
      <c r="L12" s="92">
        <f>ABS(Input!F24-Input!G24)</f>
        <v>0</v>
      </c>
      <c r="M12" s="25" t="str">
        <f>CONCATENATE("FAC9=",Input!J24)</f>
        <v>FAC9=</v>
      </c>
      <c r="N12" s="32"/>
      <c r="O12" s="32"/>
      <c r="P12" s="34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24"/>
      <c r="AM12" s="32"/>
      <c r="AN12" s="32"/>
      <c r="AO12" s="32"/>
    </row>
    <row r="13" spans="1:41" s="90" customFormat="1" ht="10.5">
      <c r="A13" s="29">
        <v>6</v>
      </c>
      <c r="B13" s="33" t="s">
        <v>64</v>
      </c>
      <c r="C13" s="26" t="str">
        <f>IF(Input!F25-Input!G25&gt;=0,"40","50")</f>
        <v>40</v>
      </c>
      <c r="D13" s="30" t="s">
        <v>70</v>
      </c>
      <c r="E13" s="33">
        <f>CONCATENATE(Input!B25)</f>
      </c>
      <c r="F13" s="33">
        <f>CONCATENATE(Input!$D$10)</f>
      </c>
      <c r="G13" s="33">
        <f>CONCATENATE(Input!$D$14)</f>
      </c>
      <c r="H13" s="25" t="str">
        <f>IF(INT(TEXT(Input!$D$5,"mm"))&gt;=10,CONCATENATE(RIGHT(TEXT(Input!$D$5,"yyyy")+543,2)+1&amp;"31000"),CONCATENATE(RIGHT(TEXT(Input!$D$5,"yyyy")+543,2)&amp;"31000"))</f>
        <v>4331000</v>
      </c>
      <c r="I13" s="33">
        <f t="shared" si="0"/>
      </c>
      <c r="J13" s="33">
        <f t="shared" si="1"/>
      </c>
      <c r="K13" s="32"/>
      <c r="L13" s="92">
        <f>ABS(Input!F25-Input!G25)</f>
        <v>0</v>
      </c>
      <c r="M13" s="25" t="str">
        <f>CONCATENATE("FAC9=",Input!J25)</f>
        <v>FAC9=</v>
      </c>
      <c r="N13" s="32"/>
      <c r="O13" s="32"/>
      <c r="P13" s="34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24"/>
      <c r="AM13" s="32"/>
      <c r="AN13" s="32"/>
      <c r="AO13" s="32"/>
    </row>
    <row r="14" spans="1:41" s="90" customFormat="1" ht="10.5">
      <c r="A14" s="32">
        <v>7</v>
      </c>
      <c r="B14" s="33" t="s">
        <v>64</v>
      </c>
      <c r="C14" s="26" t="str">
        <f>IF(Input!F26-Input!G26&gt;=0,"40","50")</f>
        <v>40</v>
      </c>
      <c r="D14" s="30" t="s">
        <v>70</v>
      </c>
      <c r="E14" s="33">
        <f>CONCATENATE(Input!B26)</f>
      </c>
      <c r="F14" s="33">
        <f>CONCATENATE(Input!$D$10)</f>
      </c>
      <c r="G14" s="33">
        <f>CONCATENATE(Input!$D$14)</f>
      </c>
      <c r="H14" s="25" t="str">
        <f>IF(INT(TEXT(Input!$D$5,"mm"))&gt;=10,CONCATENATE(RIGHT(TEXT(Input!$D$5,"yyyy")+543,2)+1&amp;"31000"),CONCATENATE(RIGHT(TEXT(Input!$D$5,"yyyy")+543,2)&amp;"31000"))</f>
        <v>4331000</v>
      </c>
      <c r="I14" s="33">
        <f t="shared" si="0"/>
      </c>
      <c r="J14" s="33">
        <f t="shared" si="1"/>
      </c>
      <c r="K14" s="32"/>
      <c r="L14" s="92">
        <f>ABS(Input!F26-Input!G26)</f>
        <v>0</v>
      </c>
      <c r="M14" s="25" t="str">
        <f>CONCATENATE("FAC9=",Input!J26)</f>
        <v>FAC9=</v>
      </c>
      <c r="N14" s="32"/>
      <c r="O14" s="32"/>
      <c r="P14" s="34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24"/>
      <c r="AM14" s="32"/>
      <c r="AN14" s="32"/>
      <c r="AO14" s="32"/>
    </row>
    <row r="15" spans="1:41" s="90" customFormat="1" ht="10.5">
      <c r="A15" s="29">
        <v>8</v>
      </c>
      <c r="B15" s="33" t="s">
        <v>64</v>
      </c>
      <c r="C15" s="26" t="str">
        <f>IF(Input!F27-Input!G27&gt;=0,"40","50")</f>
        <v>40</v>
      </c>
      <c r="D15" s="30" t="s">
        <v>70</v>
      </c>
      <c r="E15" s="33">
        <f>CONCATENATE(Input!B27)</f>
      </c>
      <c r="F15" s="33">
        <f>CONCATENATE(Input!$D$10)</f>
      </c>
      <c r="G15" s="33">
        <f>CONCATENATE(Input!$D$14)</f>
      </c>
      <c r="H15" s="25" t="str">
        <f>IF(INT(TEXT(Input!$D$5,"mm"))&gt;=10,CONCATENATE(RIGHT(TEXT(Input!$D$5,"yyyy")+543,2)+1&amp;"31000"),CONCATENATE(RIGHT(TEXT(Input!$D$5,"yyyy")+543,2)&amp;"31000"))</f>
        <v>4331000</v>
      </c>
      <c r="I15" s="33">
        <f t="shared" si="0"/>
      </c>
      <c r="J15" s="33">
        <f t="shared" si="1"/>
      </c>
      <c r="K15" s="32"/>
      <c r="L15" s="92">
        <f>ABS(Input!F27-Input!G27)</f>
        <v>0</v>
      </c>
      <c r="M15" s="25" t="str">
        <f>CONCATENATE("FAC9=",Input!J27)</f>
        <v>FAC9=</v>
      </c>
      <c r="N15" s="32"/>
      <c r="O15" s="32"/>
      <c r="P15" s="34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24"/>
      <c r="AM15" s="32"/>
      <c r="AN15" s="32"/>
      <c r="AO15" s="32"/>
    </row>
    <row r="16" spans="1:41" s="90" customFormat="1" ht="10.5">
      <c r="A16" s="32">
        <v>9</v>
      </c>
      <c r="B16" s="33" t="s">
        <v>64</v>
      </c>
      <c r="C16" s="26" t="str">
        <f>IF(Input!F28-Input!G28&gt;=0,"40","50")</f>
        <v>40</v>
      </c>
      <c r="D16" s="30" t="s">
        <v>70</v>
      </c>
      <c r="E16" s="33">
        <f>CONCATENATE(Input!B28)</f>
      </c>
      <c r="F16" s="33">
        <f>CONCATENATE(Input!$D$10)</f>
      </c>
      <c r="G16" s="33">
        <f>CONCATENATE(Input!$D$14)</f>
      </c>
      <c r="H16" s="25" t="str">
        <f>IF(INT(TEXT(Input!$D$5,"mm"))&gt;=10,CONCATENATE(RIGHT(TEXT(Input!$D$5,"yyyy")+543,2)+1&amp;"31000"),CONCATENATE(RIGHT(TEXT(Input!$D$5,"yyyy")+543,2)&amp;"31000"))</f>
        <v>4331000</v>
      </c>
      <c r="I16" s="33">
        <f t="shared" si="0"/>
      </c>
      <c r="J16" s="33">
        <f t="shared" si="1"/>
      </c>
      <c r="K16" s="32"/>
      <c r="L16" s="92">
        <f>ABS(Input!F28-Input!G28)</f>
        <v>0</v>
      </c>
      <c r="M16" s="25" t="str">
        <f>CONCATENATE("FAC9=",Input!J28)</f>
        <v>FAC9=</v>
      </c>
      <c r="N16" s="32"/>
      <c r="O16" s="32"/>
      <c r="P16" s="34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24"/>
      <c r="AM16" s="32"/>
      <c r="AN16" s="32"/>
      <c r="AO16" s="32"/>
    </row>
    <row r="17" spans="1:41" s="90" customFormat="1" ht="10.5">
      <c r="A17" s="29">
        <v>10</v>
      </c>
      <c r="B17" s="33" t="s">
        <v>64</v>
      </c>
      <c r="C17" s="26" t="str">
        <f>IF(Input!F29-Input!G29&gt;=0,"40","50")</f>
        <v>40</v>
      </c>
      <c r="D17" s="30" t="s">
        <v>70</v>
      </c>
      <c r="E17" s="33">
        <f>CONCATENATE(Input!B29)</f>
      </c>
      <c r="F17" s="33">
        <f>CONCATENATE(Input!$D$10)</f>
      </c>
      <c r="G17" s="33">
        <f>CONCATENATE(Input!$D$14)</f>
      </c>
      <c r="H17" s="25" t="str">
        <f>IF(INT(TEXT(Input!$D$5,"mm"))&gt;=10,CONCATENATE(RIGHT(TEXT(Input!$D$5,"yyyy")+543,2)+1&amp;"31000"),CONCATENATE(RIGHT(TEXT(Input!$D$5,"yyyy")+543,2)&amp;"31000"))</f>
        <v>4331000</v>
      </c>
      <c r="I17" s="33">
        <f t="shared" si="0"/>
      </c>
      <c r="J17" s="33">
        <f t="shared" si="1"/>
      </c>
      <c r="K17" s="32"/>
      <c r="L17" s="92">
        <f>ABS(Input!F29-Input!G29)</f>
        <v>0</v>
      </c>
      <c r="M17" s="25" t="str">
        <f>CONCATENATE("FAC9=",Input!J29)</f>
        <v>FAC9=</v>
      </c>
      <c r="N17" s="32"/>
      <c r="O17" s="32"/>
      <c r="P17" s="34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24"/>
      <c r="AM17" s="32"/>
      <c r="AN17" s="32"/>
      <c r="AO17" s="32"/>
    </row>
    <row r="18" spans="1:41" s="90" customFormat="1" ht="10.5">
      <c r="A18" s="29">
        <v>11</v>
      </c>
      <c r="B18" s="33" t="s">
        <v>64</v>
      </c>
      <c r="C18" s="26" t="str">
        <f>IF(Input!F30-Input!G30&gt;=0,"40","50")</f>
        <v>40</v>
      </c>
      <c r="D18" s="30" t="s">
        <v>70</v>
      </c>
      <c r="E18" s="33">
        <f>CONCATENATE(Input!B30)</f>
      </c>
      <c r="F18" s="33">
        <f>CONCATENATE(Input!$D$10)</f>
      </c>
      <c r="G18" s="33">
        <f>CONCATENATE(Input!$D$14)</f>
      </c>
      <c r="H18" s="25" t="str">
        <f>IF(INT(TEXT(Input!$D$5,"mm"))&gt;=10,CONCATENATE(RIGHT(TEXT(Input!$D$5,"yyyy")+543,2)+1&amp;"31000"),CONCATENATE(RIGHT(TEXT(Input!$D$5,"yyyy")+543,2)&amp;"31000"))</f>
        <v>4331000</v>
      </c>
      <c r="I18" s="33">
        <f t="shared" si="0"/>
      </c>
      <c r="J18" s="33">
        <f t="shared" si="1"/>
      </c>
      <c r="K18" s="32"/>
      <c r="L18" s="92">
        <f>ABS(Input!F30-Input!G30)</f>
        <v>0</v>
      </c>
      <c r="M18" s="25" t="str">
        <f>CONCATENATE("FAC9=",Input!J30)</f>
        <v>FAC9=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24"/>
      <c r="AM18" s="32"/>
      <c r="AN18" s="32"/>
      <c r="AO18" s="32"/>
    </row>
    <row r="19" spans="1:41" s="90" customFormat="1" ht="10.5">
      <c r="A19" s="32">
        <v>12</v>
      </c>
      <c r="B19" s="33" t="s">
        <v>64</v>
      </c>
      <c r="C19" s="26" t="str">
        <f>IF(Input!F31-Input!G31&gt;=0,"40","50")</f>
        <v>40</v>
      </c>
      <c r="D19" s="30" t="s">
        <v>70</v>
      </c>
      <c r="E19" s="33">
        <f>CONCATENATE(Input!B31)</f>
      </c>
      <c r="F19" s="33">
        <f>CONCATENATE(Input!$D$10)</f>
      </c>
      <c r="G19" s="33">
        <f>CONCATENATE(Input!$D$14)</f>
      </c>
      <c r="H19" s="25" t="str">
        <f>IF(INT(TEXT(Input!$D$5,"mm"))&gt;=10,CONCATENATE(RIGHT(TEXT(Input!$D$5,"yyyy")+543,2)+1&amp;"31000"),CONCATENATE(RIGHT(TEXT(Input!$D$5,"yyyy")+543,2)&amp;"31000"))</f>
        <v>4331000</v>
      </c>
      <c r="I19" s="33">
        <f t="shared" si="0"/>
      </c>
      <c r="J19" s="33">
        <f t="shared" si="1"/>
      </c>
      <c r="K19" s="32"/>
      <c r="L19" s="92">
        <f>ABS(Input!F31-Input!G31)</f>
        <v>0</v>
      </c>
      <c r="M19" s="25" t="str">
        <f>CONCATENATE("FAC9=",Input!J31)</f>
        <v>FAC9=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24"/>
      <c r="AM19" s="32"/>
      <c r="AN19" s="32"/>
      <c r="AO19" s="32"/>
    </row>
    <row r="20" spans="1:41" s="90" customFormat="1" ht="10.5">
      <c r="A20" s="29">
        <v>13</v>
      </c>
      <c r="B20" s="33" t="s">
        <v>64</v>
      </c>
      <c r="C20" s="26" t="str">
        <f>IF(Input!F32-Input!G32&gt;=0,"40","50")</f>
        <v>40</v>
      </c>
      <c r="D20" s="30" t="s">
        <v>70</v>
      </c>
      <c r="E20" s="33">
        <f>CONCATENATE(Input!B32)</f>
      </c>
      <c r="F20" s="33">
        <f>CONCATENATE(Input!$D$10)</f>
      </c>
      <c r="G20" s="33">
        <f>CONCATENATE(Input!$D$14)</f>
      </c>
      <c r="H20" s="25" t="str">
        <f>IF(INT(TEXT(Input!$D$5,"mm"))&gt;=10,CONCATENATE(RIGHT(TEXT(Input!$D$5,"yyyy")+543,2)+1&amp;"31000"),CONCATENATE(RIGHT(TEXT(Input!$D$5,"yyyy")+543,2)&amp;"31000"))</f>
        <v>4331000</v>
      </c>
      <c r="I20" s="33">
        <f t="shared" si="0"/>
      </c>
      <c r="J20" s="33">
        <f t="shared" si="1"/>
      </c>
      <c r="K20" s="32"/>
      <c r="L20" s="92">
        <f>ABS(Input!F32-Input!G32)</f>
        <v>0</v>
      </c>
      <c r="M20" s="25" t="str">
        <f>CONCATENATE("FAC9=",Input!J32)</f>
        <v>FAC9=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24"/>
      <c r="AM20" s="32"/>
      <c r="AN20" s="32"/>
      <c r="AO20" s="32"/>
    </row>
    <row r="21" spans="1:41" s="90" customFormat="1" ht="10.5">
      <c r="A21" s="29">
        <v>14</v>
      </c>
      <c r="B21" s="33" t="s">
        <v>64</v>
      </c>
      <c r="C21" s="26" t="str">
        <f>IF(Input!F33-Input!G33&gt;=0,"40","50")</f>
        <v>40</v>
      </c>
      <c r="D21" s="30" t="s">
        <v>70</v>
      </c>
      <c r="E21" s="33">
        <f>CONCATENATE(Input!B33)</f>
      </c>
      <c r="F21" s="33">
        <f>CONCATENATE(Input!$D$10)</f>
      </c>
      <c r="G21" s="33">
        <f>CONCATENATE(Input!$D$14)</f>
      </c>
      <c r="H21" s="25" t="str">
        <f>IF(INT(TEXT(Input!$D$5,"mm"))&gt;=10,CONCATENATE(RIGHT(TEXT(Input!$D$5,"yyyy")+543,2)+1&amp;"31000"),CONCATENATE(RIGHT(TEXT(Input!$D$5,"yyyy")+543,2)&amp;"31000"))</f>
        <v>4331000</v>
      </c>
      <c r="I21" s="33">
        <f t="shared" si="0"/>
      </c>
      <c r="J21" s="33">
        <f t="shared" si="1"/>
      </c>
      <c r="K21" s="32"/>
      <c r="L21" s="92">
        <f>ABS(Input!F33-Input!G33)</f>
        <v>0</v>
      </c>
      <c r="M21" s="25" t="str">
        <f>CONCATENATE("FAC9=",Input!J33)</f>
        <v>FAC9=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24"/>
      <c r="AM21" s="32"/>
      <c r="AN21" s="32"/>
      <c r="AO21" s="32"/>
    </row>
    <row r="22" spans="1:41" s="90" customFormat="1" ht="10.5">
      <c r="A22" s="32">
        <v>15</v>
      </c>
      <c r="B22" s="33" t="s">
        <v>64</v>
      </c>
      <c r="C22" s="26" t="str">
        <f>IF(Input!F34-Input!G34&gt;=0,"40","50")</f>
        <v>40</v>
      </c>
      <c r="D22" s="30" t="s">
        <v>70</v>
      </c>
      <c r="E22" s="33">
        <f>CONCATENATE(Input!B34)</f>
      </c>
      <c r="F22" s="33">
        <f>CONCATENATE(Input!$D$10)</f>
      </c>
      <c r="G22" s="33">
        <f>CONCATENATE(Input!$D$14)</f>
      </c>
      <c r="H22" s="25" t="str">
        <f>IF(INT(TEXT(Input!$D$5,"mm"))&gt;=10,CONCATENATE(RIGHT(TEXT(Input!$D$5,"yyyy")+543,2)+1&amp;"31000"),CONCATENATE(RIGHT(TEXT(Input!$D$5,"yyyy")+543,2)&amp;"31000"))</f>
        <v>4331000</v>
      </c>
      <c r="I22" s="33">
        <f t="shared" si="0"/>
      </c>
      <c r="J22" s="33">
        <f t="shared" si="1"/>
      </c>
      <c r="K22" s="32"/>
      <c r="L22" s="92">
        <f>ABS(Input!F34-Input!G34)</f>
        <v>0</v>
      </c>
      <c r="M22" s="25" t="str">
        <f>CONCATENATE("FAC9=",Input!J34)</f>
        <v>FAC9=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24"/>
      <c r="AM22" s="32"/>
      <c r="AN22" s="32"/>
      <c r="AO22" s="32"/>
    </row>
    <row r="23" spans="1:41" s="90" customFormat="1" ht="10.5">
      <c r="A23" s="29">
        <v>16</v>
      </c>
      <c r="B23" s="33" t="s">
        <v>64</v>
      </c>
      <c r="C23" s="26" t="str">
        <f>IF(Input!F35-Input!G35&gt;=0,"40","50")</f>
        <v>40</v>
      </c>
      <c r="D23" s="30" t="s">
        <v>70</v>
      </c>
      <c r="E23" s="33">
        <f>CONCATENATE(Input!B35)</f>
      </c>
      <c r="F23" s="33">
        <f>CONCATENATE(Input!$D$10)</f>
      </c>
      <c r="G23" s="33">
        <f>CONCATENATE(Input!$D$14)</f>
      </c>
      <c r="H23" s="25" t="str">
        <f>IF(INT(TEXT(Input!$D$5,"mm"))&gt;=10,CONCATENATE(RIGHT(TEXT(Input!$D$5,"yyyy")+543,2)+1&amp;"31000"),CONCATENATE(RIGHT(TEXT(Input!$D$5,"yyyy")+543,2)&amp;"31000"))</f>
        <v>4331000</v>
      </c>
      <c r="I23" s="33">
        <f t="shared" si="0"/>
      </c>
      <c r="J23" s="33">
        <f t="shared" si="1"/>
      </c>
      <c r="K23" s="32"/>
      <c r="L23" s="92">
        <f>ABS(Input!F35-Input!G35)</f>
        <v>0</v>
      </c>
      <c r="M23" s="25" t="str">
        <f>CONCATENATE("FAC9=",Input!J35)</f>
        <v>FAC9=</v>
      </c>
      <c r="N23" s="29"/>
      <c r="O23" s="29"/>
      <c r="P23" s="29"/>
      <c r="Q23" s="32"/>
      <c r="R23" s="32"/>
      <c r="S23" s="32"/>
      <c r="T23" s="32"/>
      <c r="U23" s="29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24"/>
      <c r="AM23" s="32"/>
      <c r="AN23" s="32"/>
      <c r="AO23" s="32"/>
    </row>
    <row r="24" spans="1:41" s="90" customFormat="1" ht="10.5">
      <c r="A24" s="29">
        <v>17</v>
      </c>
      <c r="B24" s="33" t="s">
        <v>64</v>
      </c>
      <c r="C24" s="26" t="str">
        <f>IF(Input!F36-Input!G36&gt;=0,"40","50")</f>
        <v>40</v>
      </c>
      <c r="D24" s="30" t="s">
        <v>70</v>
      </c>
      <c r="E24" s="33">
        <f>CONCATENATE(Input!B36)</f>
      </c>
      <c r="F24" s="33">
        <f>CONCATENATE(Input!$D$10)</f>
      </c>
      <c r="G24" s="33">
        <f>CONCATENATE(Input!$D$14)</f>
      </c>
      <c r="H24" s="25" t="str">
        <f>IF(INT(TEXT(Input!$D$5,"mm"))&gt;=10,CONCATENATE(RIGHT(TEXT(Input!$D$5,"yyyy")+543,2)+1&amp;"31000"),CONCATENATE(RIGHT(TEXT(Input!$D$5,"yyyy")+543,2)&amp;"31000"))</f>
        <v>4331000</v>
      </c>
      <c r="I24" s="33">
        <f t="shared" si="0"/>
      </c>
      <c r="J24" s="33">
        <f t="shared" si="1"/>
      </c>
      <c r="K24" s="32"/>
      <c r="L24" s="92">
        <f>ABS(Input!F36-Input!G36)</f>
        <v>0</v>
      </c>
      <c r="M24" s="25" t="str">
        <f>CONCATENATE("FAC9=",Input!J36)</f>
        <v>FAC9=</v>
      </c>
      <c r="N24" s="29"/>
      <c r="O24" s="29"/>
      <c r="P24" s="29"/>
      <c r="Q24" s="32"/>
      <c r="R24" s="32"/>
      <c r="S24" s="32"/>
      <c r="T24" s="32"/>
      <c r="U24" s="29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24"/>
      <c r="AM24" s="32"/>
      <c r="AN24" s="32"/>
      <c r="AO24" s="32"/>
    </row>
    <row r="25" spans="1:41" s="90" customFormat="1" ht="10.5">
      <c r="A25" s="32">
        <v>18</v>
      </c>
      <c r="B25" s="33" t="s">
        <v>64</v>
      </c>
      <c r="C25" s="26" t="str">
        <f>IF(Input!F37-Input!G37&gt;=0,"40","50")</f>
        <v>40</v>
      </c>
      <c r="D25" s="30" t="s">
        <v>70</v>
      </c>
      <c r="E25" s="33">
        <f>CONCATENATE(Input!B37)</f>
      </c>
      <c r="F25" s="33">
        <f>CONCATENATE(Input!$D$10)</f>
      </c>
      <c r="G25" s="33">
        <f>CONCATENATE(Input!$D$14)</f>
      </c>
      <c r="H25" s="25" t="str">
        <f>IF(INT(TEXT(Input!$D$5,"mm"))&gt;=10,CONCATENATE(RIGHT(TEXT(Input!$D$5,"yyyy")+543,2)+1&amp;"31000"),CONCATENATE(RIGHT(TEXT(Input!$D$5,"yyyy")+543,2)&amp;"31000"))</f>
        <v>4331000</v>
      </c>
      <c r="I25" s="33">
        <f t="shared" si="0"/>
      </c>
      <c r="J25" s="33">
        <f t="shared" si="1"/>
      </c>
      <c r="K25" s="32"/>
      <c r="L25" s="92">
        <f>ABS(Input!F37-Input!G37)</f>
        <v>0</v>
      </c>
      <c r="M25" s="25" t="str">
        <f>CONCATENATE("FAC9=",Input!J37)</f>
        <v>FAC9=</v>
      </c>
      <c r="N25" s="29"/>
      <c r="O25" s="29"/>
      <c r="P25" s="29"/>
      <c r="Q25" s="32"/>
      <c r="R25" s="32"/>
      <c r="S25" s="32"/>
      <c r="T25" s="32"/>
      <c r="U25" s="29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24"/>
      <c r="AM25" s="32"/>
      <c r="AN25" s="32"/>
      <c r="AO25" s="32"/>
    </row>
    <row r="26" spans="1:41" s="90" customFormat="1" ht="10.5">
      <c r="A26" s="29">
        <v>19</v>
      </c>
      <c r="B26" s="33" t="s">
        <v>64</v>
      </c>
      <c r="C26" s="26" t="str">
        <f>IF(Input!F38-Input!G38&gt;=0,"40","50")</f>
        <v>40</v>
      </c>
      <c r="D26" s="30" t="s">
        <v>70</v>
      </c>
      <c r="E26" s="33">
        <f>CONCATENATE(Input!B38)</f>
      </c>
      <c r="F26" s="33">
        <f>CONCATENATE(Input!$D$10)</f>
      </c>
      <c r="G26" s="33">
        <f>CONCATENATE(Input!$D$14)</f>
      </c>
      <c r="H26" s="25" t="str">
        <f>IF(INT(TEXT(Input!$D$5,"mm"))&gt;=10,CONCATENATE(RIGHT(TEXT(Input!$D$5,"yyyy")+543,2)+1&amp;"31000"),CONCATENATE(RIGHT(TEXT(Input!$D$5,"yyyy")+543,2)&amp;"31000"))</f>
        <v>4331000</v>
      </c>
      <c r="I26" s="33">
        <f t="shared" si="0"/>
      </c>
      <c r="J26" s="33">
        <f t="shared" si="1"/>
      </c>
      <c r="K26" s="32"/>
      <c r="L26" s="92">
        <f>ABS(Input!F38-Input!G38)</f>
        <v>0</v>
      </c>
      <c r="M26" s="25" t="str">
        <f>CONCATENATE("FAC9=",Input!J38)</f>
        <v>FAC9=</v>
      </c>
      <c r="N26" s="29"/>
      <c r="O26" s="29"/>
      <c r="P26" s="29"/>
      <c r="Q26" s="32"/>
      <c r="R26" s="32"/>
      <c r="S26" s="32"/>
      <c r="T26" s="32"/>
      <c r="U26" s="29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24"/>
      <c r="AM26" s="32"/>
      <c r="AN26" s="32"/>
      <c r="AO26" s="32"/>
    </row>
    <row r="27" spans="1:41" s="90" customFormat="1" ht="10.5">
      <c r="A27" s="29">
        <v>20</v>
      </c>
      <c r="B27" s="33" t="s">
        <v>64</v>
      </c>
      <c r="C27" s="26" t="str">
        <f>IF(Input!F39-Input!G39&gt;=0,"40","50")</f>
        <v>40</v>
      </c>
      <c r="D27" s="30" t="s">
        <v>70</v>
      </c>
      <c r="E27" s="33">
        <f>CONCATENATE(Input!B39)</f>
      </c>
      <c r="F27" s="33">
        <f>CONCATENATE(Input!$D$10)</f>
      </c>
      <c r="G27" s="33">
        <f>CONCATENATE(Input!$D$14)</f>
      </c>
      <c r="H27" s="25" t="str">
        <f>IF(INT(TEXT(Input!$D$5,"mm"))&gt;=10,CONCATENATE(RIGHT(TEXT(Input!$D$5,"yyyy")+543,2)+1&amp;"31000"),CONCATENATE(RIGHT(TEXT(Input!$D$5,"yyyy")+543,2)&amp;"31000"))</f>
        <v>4331000</v>
      </c>
      <c r="I27" s="33">
        <f t="shared" si="0"/>
      </c>
      <c r="J27" s="33">
        <f t="shared" si="1"/>
      </c>
      <c r="K27" s="32"/>
      <c r="L27" s="92">
        <f>ABS(Input!F39-Input!G39)</f>
        <v>0</v>
      </c>
      <c r="M27" s="25" t="str">
        <f>CONCATENATE("FAC9=",Input!J39)</f>
        <v>FAC9=</v>
      </c>
      <c r="N27" s="29"/>
      <c r="O27" s="29"/>
      <c r="P27" s="29"/>
      <c r="Q27" s="32"/>
      <c r="R27" s="32"/>
      <c r="S27" s="32"/>
      <c r="T27" s="32"/>
      <c r="U27" s="29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24"/>
      <c r="AM27" s="32"/>
      <c r="AN27" s="32"/>
      <c r="AO27" s="32"/>
    </row>
    <row r="28" spans="1:41" s="90" customFormat="1" ht="10.5">
      <c r="A28" s="32">
        <v>21</v>
      </c>
      <c r="B28" s="33" t="s">
        <v>64</v>
      </c>
      <c r="C28" s="26" t="str">
        <f>IF(Input!F40-Input!G40&gt;=0,"40","50")</f>
        <v>40</v>
      </c>
      <c r="D28" s="30" t="s">
        <v>70</v>
      </c>
      <c r="E28" s="33">
        <f>CONCATENATE(Input!B40)</f>
      </c>
      <c r="F28" s="33">
        <f>CONCATENATE(Input!$D$10)</f>
      </c>
      <c r="G28" s="33">
        <f>CONCATENATE(Input!$D$14)</f>
      </c>
      <c r="H28" s="25" t="str">
        <f>IF(INT(TEXT(Input!$D$5,"mm"))&gt;=10,CONCATENATE(RIGHT(TEXT(Input!$D$5,"yyyy")+543,2)+1&amp;"31000"),CONCATENATE(RIGHT(TEXT(Input!$D$5,"yyyy")+543,2)&amp;"31000"))</f>
        <v>4331000</v>
      </c>
      <c r="I28" s="33">
        <f t="shared" si="0"/>
      </c>
      <c r="J28" s="33">
        <f t="shared" si="1"/>
      </c>
      <c r="K28" s="32"/>
      <c r="L28" s="92">
        <f>ABS(Input!F40-Input!G40)</f>
        <v>0</v>
      </c>
      <c r="M28" s="25" t="str">
        <f>CONCATENATE("FAC9=",Input!J40)</f>
        <v>FAC9=</v>
      </c>
      <c r="N28" s="29"/>
      <c r="O28" s="29"/>
      <c r="P28" s="29"/>
      <c r="Q28" s="32"/>
      <c r="R28" s="32"/>
      <c r="S28" s="32"/>
      <c r="T28" s="32"/>
      <c r="U28" s="29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24"/>
      <c r="AM28" s="32"/>
      <c r="AN28" s="32"/>
      <c r="AO28" s="32"/>
    </row>
    <row r="29" spans="1:41" s="90" customFormat="1" ht="10.5">
      <c r="A29" s="29">
        <v>22</v>
      </c>
      <c r="B29" s="33" t="s">
        <v>64</v>
      </c>
      <c r="C29" s="26" t="str">
        <f>IF(Input!F41-Input!G41&gt;=0,"40","50")</f>
        <v>40</v>
      </c>
      <c r="D29" s="30" t="s">
        <v>70</v>
      </c>
      <c r="E29" s="33">
        <f>CONCATENATE(Input!B41)</f>
      </c>
      <c r="F29" s="33">
        <f>CONCATENATE(Input!$D$10)</f>
      </c>
      <c r="G29" s="33">
        <f>CONCATENATE(Input!$D$14)</f>
      </c>
      <c r="H29" s="25" t="str">
        <f>IF(INT(TEXT(Input!$D$5,"mm"))&gt;=10,CONCATENATE(RIGHT(TEXT(Input!$D$5,"yyyy")+543,2)+1&amp;"31000"),CONCATENATE(RIGHT(TEXT(Input!$D$5,"yyyy")+543,2)&amp;"31000"))</f>
        <v>4331000</v>
      </c>
      <c r="I29" s="33">
        <f t="shared" si="0"/>
      </c>
      <c r="J29" s="33">
        <f t="shared" si="1"/>
      </c>
      <c r="K29" s="32"/>
      <c r="L29" s="92">
        <f>ABS(Input!F41-Input!G41)</f>
        <v>0</v>
      </c>
      <c r="M29" s="25" t="str">
        <f>CONCATENATE("FAC9=",Input!J41)</f>
        <v>FAC9=</v>
      </c>
      <c r="N29" s="29"/>
      <c r="O29" s="29"/>
      <c r="P29" s="29"/>
      <c r="Q29" s="32"/>
      <c r="R29" s="32"/>
      <c r="S29" s="32"/>
      <c r="T29" s="32"/>
      <c r="U29" s="29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24"/>
      <c r="AM29" s="32"/>
      <c r="AN29" s="32"/>
      <c r="AO29" s="32"/>
    </row>
    <row r="30" spans="1:41" s="90" customFormat="1" ht="10.5">
      <c r="A30" s="29">
        <v>23</v>
      </c>
      <c r="B30" s="33" t="s">
        <v>64</v>
      </c>
      <c r="C30" s="26" t="str">
        <f>IF(Input!F42-Input!G42&gt;=0,"40","50")</f>
        <v>40</v>
      </c>
      <c r="D30" s="30" t="s">
        <v>70</v>
      </c>
      <c r="E30" s="33">
        <f>CONCATENATE(Input!B42)</f>
      </c>
      <c r="F30" s="33">
        <f>CONCATENATE(Input!$D$10)</f>
      </c>
      <c r="G30" s="33">
        <f>CONCATENATE(Input!$D$14)</f>
      </c>
      <c r="H30" s="25" t="str">
        <f>IF(INT(TEXT(Input!$D$5,"mm"))&gt;=10,CONCATENATE(RIGHT(TEXT(Input!$D$5,"yyyy")+543,2)+1&amp;"31000"),CONCATENATE(RIGHT(TEXT(Input!$D$5,"yyyy")+543,2)&amp;"31000"))</f>
        <v>4331000</v>
      </c>
      <c r="I30" s="33">
        <f t="shared" si="0"/>
      </c>
      <c r="J30" s="33">
        <f t="shared" si="1"/>
      </c>
      <c r="K30" s="32"/>
      <c r="L30" s="92">
        <f>ABS(Input!F42-Input!G42)</f>
        <v>0</v>
      </c>
      <c r="M30" s="25" t="str">
        <f>CONCATENATE("FAC9=",Input!J42)</f>
        <v>FAC9=</v>
      </c>
      <c r="N30" s="29"/>
      <c r="O30" s="29"/>
      <c r="P30" s="29"/>
      <c r="Q30" s="32"/>
      <c r="R30" s="32"/>
      <c r="S30" s="32"/>
      <c r="T30" s="32"/>
      <c r="U30" s="29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4"/>
      <c r="AM30" s="32"/>
      <c r="AN30" s="32"/>
      <c r="AO30" s="32"/>
    </row>
    <row r="31" spans="1:41" s="90" customFormat="1" ht="10.5">
      <c r="A31" s="32">
        <v>24</v>
      </c>
      <c r="B31" s="33" t="s">
        <v>64</v>
      </c>
      <c r="C31" s="26" t="str">
        <f>IF(Input!F43-Input!G43&gt;=0,"40","50")</f>
        <v>40</v>
      </c>
      <c r="D31" s="30" t="s">
        <v>70</v>
      </c>
      <c r="E31" s="33">
        <f>CONCATENATE(Input!B43)</f>
      </c>
      <c r="F31" s="33">
        <f>CONCATENATE(Input!$D$10)</f>
      </c>
      <c r="G31" s="33">
        <f>CONCATENATE(Input!$D$14)</f>
      </c>
      <c r="H31" s="25" t="str">
        <f>IF(INT(TEXT(Input!$D$5,"mm"))&gt;=10,CONCATENATE(RIGHT(TEXT(Input!$D$5,"yyyy")+543,2)+1&amp;"31000"),CONCATENATE(RIGHT(TEXT(Input!$D$5,"yyyy")+543,2)&amp;"31000"))</f>
        <v>4331000</v>
      </c>
      <c r="I31" s="33">
        <f t="shared" si="0"/>
      </c>
      <c r="J31" s="33">
        <f t="shared" si="1"/>
      </c>
      <c r="K31" s="32"/>
      <c r="L31" s="92">
        <f>ABS(Input!F43-Input!G43)</f>
        <v>0</v>
      </c>
      <c r="M31" s="25" t="str">
        <f>CONCATENATE("FAC9=",Input!J43)</f>
        <v>FAC9=</v>
      </c>
      <c r="N31" s="29"/>
      <c r="O31" s="29"/>
      <c r="P31" s="29"/>
      <c r="Q31" s="32"/>
      <c r="R31" s="32"/>
      <c r="S31" s="32"/>
      <c r="T31" s="32"/>
      <c r="U31" s="29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24"/>
      <c r="AM31" s="32"/>
      <c r="AN31" s="32"/>
      <c r="AO31" s="32"/>
    </row>
    <row r="32" spans="1:41" s="90" customFormat="1" ht="10.5">
      <c r="A32" s="29">
        <v>25</v>
      </c>
      <c r="B32" s="33" t="s">
        <v>64</v>
      </c>
      <c r="C32" s="26" t="str">
        <f>IF(Input!F44-Input!G44&gt;=0,"40","50")</f>
        <v>40</v>
      </c>
      <c r="D32" s="30" t="s">
        <v>70</v>
      </c>
      <c r="E32" s="33">
        <f>CONCATENATE(Input!B44)</f>
      </c>
      <c r="F32" s="33">
        <f>CONCATENATE(Input!$D$10)</f>
      </c>
      <c r="G32" s="33">
        <f>CONCATENATE(Input!$D$14)</f>
      </c>
      <c r="H32" s="25" t="str">
        <f>IF(INT(TEXT(Input!$D$5,"mm"))&gt;=10,CONCATENATE(RIGHT(TEXT(Input!$D$5,"yyyy")+543,2)+1&amp;"31000"),CONCATENATE(RIGHT(TEXT(Input!$D$5,"yyyy")+543,2)&amp;"31000"))</f>
        <v>4331000</v>
      </c>
      <c r="I32" s="33">
        <f t="shared" si="0"/>
      </c>
      <c r="J32" s="33">
        <f t="shared" si="1"/>
      </c>
      <c r="K32" s="32"/>
      <c r="L32" s="92">
        <f>ABS(Input!F44-Input!G44)</f>
        <v>0</v>
      </c>
      <c r="M32" s="25" t="str">
        <f>CONCATENATE("FAC9=",Input!J44)</f>
        <v>FAC9=</v>
      </c>
      <c r="N32" s="29"/>
      <c r="O32" s="29"/>
      <c r="P32" s="29"/>
      <c r="Q32" s="32"/>
      <c r="R32" s="32"/>
      <c r="S32" s="32"/>
      <c r="T32" s="32"/>
      <c r="U32" s="29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24"/>
      <c r="AM32" s="32"/>
      <c r="AN32" s="32"/>
      <c r="AO32" s="32"/>
    </row>
    <row r="33" spans="1:41" s="90" customFormat="1" ht="10.5">
      <c r="A33" s="29">
        <v>26</v>
      </c>
      <c r="B33" s="33" t="s">
        <v>64</v>
      </c>
      <c r="C33" s="26" t="str">
        <f>IF(Input!F45-Input!G45&gt;=0,"40","50")</f>
        <v>40</v>
      </c>
      <c r="D33" s="30" t="s">
        <v>70</v>
      </c>
      <c r="E33" s="33">
        <f>CONCATENATE(Input!B45)</f>
      </c>
      <c r="F33" s="33">
        <f>CONCATENATE(Input!$D$10)</f>
      </c>
      <c r="G33" s="33">
        <f>CONCATENATE(Input!$D$14)</f>
      </c>
      <c r="H33" s="25" t="str">
        <f>IF(INT(TEXT(Input!$D$5,"mm"))&gt;=10,CONCATENATE(RIGHT(TEXT(Input!$D$5,"yyyy")+543,2)+1&amp;"31000"),CONCATENATE(RIGHT(TEXT(Input!$D$5,"yyyy")+543,2)&amp;"31000"))</f>
        <v>4331000</v>
      </c>
      <c r="I33" s="33">
        <f t="shared" si="0"/>
      </c>
      <c r="J33" s="33">
        <f t="shared" si="1"/>
      </c>
      <c r="K33" s="32"/>
      <c r="L33" s="92">
        <f>ABS(Input!F45-Input!G45)</f>
        <v>0</v>
      </c>
      <c r="M33" s="25" t="str">
        <f>CONCATENATE("FAC9=",Input!J45)</f>
        <v>FAC9=</v>
      </c>
      <c r="N33" s="29"/>
      <c r="O33" s="29"/>
      <c r="P33" s="29"/>
      <c r="Q33" s="32"/>
      <c r="R33" s="32"/>
      <c r="S33" s="32"/>
      <c r="T33" s="32"/>
      <c r="U33" s="29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24"/>
      <c r="AM33" s="32"/>
      <c r="AN33" s="32"/>
      <c r="AO33" s="32"/>
    </row>
    <row r="34" spans="1:41" s="90" customFormat="1" ht="10.5">
      <c r="A34" s="32">
        <v>27</v>
      </c>
      <c r="B34" s="33" t="s">
        <v>64</v>
      </c>
      <c r="C34" s="26" t="str">
        <f>IF(Input!F46-Input!G46&gt;=0,"40","50")</f>
        <v>40</v>
      </c>
      <c r="D34" s="30" t="s">
        <v>70</v>
      </c>
      <c r="E34" s="33">
        <f>CONCATENATE(Input!B46)</f>
      </c>
      <c r="F34" s="33">
        <f>CONCATENATE(Input!$D$10)</f>
      </c>
      <c r="G34" s="33">
        <f>CONCATENATE(Input!$D$14)</f>
      </c>
      <c r="H34" s="25" t="str">
        <f>IF(INT(TEXT(Input!$D$5,"mm"))&gt;=10,CONCATENATE(RIGHT(TEXT(Input!$D$5,"yyyy")+543,2)+1&amp;"31000"),CONCATENATE(RIGHT(TEXT(Input!$D$5,"yyyy")+543,2)&amp;"31000"))</f>
        <v>4331000</v>
      </c>
      <c r="I34" s="33">
        <f t="shared" si="0"/>
      </c>
      <c r="J34" s="33">
        <f t="shared" si="1"/>
      </c>
      <c r="K34" s="32"/>
      <c r="L34" s="92">
        <f>ABS(Input!F46-Input!G46)</f>
        <v>0</v>
      </c>
      <c r="M34" s="25" t="str">
        <f>CONCATENATE("FAC9=",Input!J46)</f>
        <v>FAC9=</v>
      </c>
      <c r="N34" s="29"/>
      <c r="O34" s="29"/>
      <c r="P34" s="29"/>
      <c r="Q34" s="32"/>
      <c r="R34" s="32"/>
      <c r="S34" s="32"/>
      <c r="T34" s="32"/>
      <c r="U34" s="29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24"/>
      <c r="AM34" s="32"/>
      <c r="AN34" s="32"/>
      <c r="AO34" s="32"/>
    </row>
    <row r="35" spans="1:41" s="90" customFormat="1" ht="10.5">
      <c r="A35" s="29">
        <v>28</v>
      </c>
      <c r="B35" s="33" t="s">
        <v>64</v>
      </c>
      <c r="C35" s="26" t="str">
        <f>IF(Input!F47-Input!G47&gt;=0,"40","50")</f>
        <v>40</v>
      </c>
      <c r="D35" s="30" t="s">
        <v>70</v>
      </c>
      <c r="E35" s="33">
        <f>CONCATENATE(Input!B47)</f>
      </c>
      <c r="F35" s="33">
        <f>CONCATENATE(Input!$D$10)</f>
      </c>
      <c r="G35" s="33">
        <f>CONCATENATE(Input!$D$14)</f>
      </c>
      <c r="H35" s="25" t="str">
        <f>IF(INT(TEXT(Input!$D$5,"mm"))&gt;=10,CONCATENATE(RIGHT(TEXT(Input!$D$5,"yyyy")+543,2)+1&amp;"31000"),CONCATENATE(RIGHT(TEXT(Input!$D$5,"yyyy")+543,2)&amp;"31000"))</f>
        <v>4331000</v>
      </c>
      <c r="I35" s="33">
        <f t="shared" si="0"/>
      </c>
      <c r="J35" s="33">
        <f t="shared" si="1"/>
      </c>
      <c r="K35" s="32"/>
      <c r="L35" s="92">
        <f>ABS(Input!F47-Input!G47)</f>
        <v>0</v>
      </c>
      <c r="M35" s="25" t="str">
        <f>CONCATENATE("FAC9=",Input!J47)</f>
        <v>FAC9=</v>
      </c>
      <c r="N35" s="29"/>
      <c r="O35" s="29"/>
      <c r="P35" s="29"/>
      <c r="Q35" s="32"/>
      <c r="R35" s="32"/>
      <c r="S35" s="32"/>
      <c r="T35" s="32"/>
      <c r="U35" s="29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24"/>
      <c r="AM35" s="32"/>
      <c r="AN35" s="32"/>
      <c r="AO35" s="32"/>
    </row>
    <row r="36" spans="1:41" s="90" customFormat="1" ht="10.5">
      <c r="A36" s="29">
        <v>29</v>
      </c>
      <c r="B36" s="33" t="s">
        <v>64</v>
      </c>
      <c r="C36" s="26" t="str">
        <f>IF(Input!F48-Input!G48&gt;=0,"40","50")</f>
        <v>40</v>
      </c>
      <c r="D36" s="30" t="s">
        <v>70</v>
      </c>
      <c r="E36" s="33">
        <f>CONCATENATE(Input!B48)</f>
      </c>
      <c r="F36" s="33">
        <f>CONCATENATE(Input!$D$10)</f>
      </c>
      <c r="G36" s="33">
        <f>CONCATENATE(Input!$D$14)</f>
      </c>
      <c r="H36" s="25" t="str">
        <f>IF(INT(TEXT(Input!$D$5,"mm"))&gt;=10,CONCATENATE(RIGHT(TEXT(Input!$D$5,"yyyy")+543,2)+1&amp;"31000"),CONCATENATE(RIGHT(TEXT(Input!$D$5,"yyyy")+543,2)&amp;"31000"))</f>
        <v>4331000</v>
      </c>
      <c r="I36" s="33">
        <f t="shared" si="0"/>
      </c>
      <c r="J36" s="33">
        <f t="shared" si="1"/>
      </c>
      <c r="K36" s="32"/>
      <c r="L36" s="92">
        <f>ABS(Input!F48-Input!G48)</f>
        <v>0</v>
      </c>
      <c r="M36" s="25" t="str">
        <f>CONCATENATE("FAC9=",Input!J48)</f>
        <v>FAC9=</v>
      </c>
      <c r="N36" s="29"/>
      <c r="O36" s="29"/>
      <c r="P36" s="29"/>
      <c r="Q36" s="32"/>
      <c r="R36" s="32"/>
      <c r="S36" s="32"/>
      <c r="T36" s="32"/>
      <c r="U36" s="29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24"/>
      <c r="AM36" s="32"/>
      <c r="AN36" s="32"/>
      <c r="AO36" s="32"/>
    </row>
    <row r="37" spans="1:41" s="90" customFormat="1" ht="10.5">
      <c r="A37" s="32">
        <v>30</v>
      </c>
      <c r="B37" s="33" t="s">
        <v>64</v>
      </c>
      <c r="C37" s="26" t="str">
        <f>IF(Input!F49-Input!G49&gt;=0,"40","50")</f>
        <v>40</v>
      </c>
      <c r="D37" s="30" t="s">
        <v>70</v>
      </c>
      <c r="E37" s="33">
        <f>CONCATENATE(Input!B49)</f>
      </c>
      <c r="F37" s="33">
        <f>CONCATENATE(Input!$D$10)</f>
      </c>
      <c r="G37" s="33">
        <f>CONCATENATE(Input!$D$14)</f>
      </c>
      <c r="H37" s="25" t="str">
        <f>IF(INT(TEXT(Input!$D$5,"mm"))&gt;=10,CONCATENATE(RIGHT(TEXT(Input!$D$5,"yyyy")+543,2)+1&amp;"31000"),CONCATENATE(RIGHT(TEXT(Input!$D$5,"yyyy")+543,2)&amp;"31000"))</f>
        <v>4331000</v>
      </c>
      <c r="I37" s="33">
        <f t="shared" si="0"/>
      </c>
      <c r="J37" s="33">
        <f t="shared" si="1"/>
      </c>
      <c r="K37" s="32"/>
      <c r="L37" s="92">
        <f>ABS(Input!F49-Input!G49)</f>
        <v>0</v>
      </c>
      <c r="M37" s="25" t="str">
        <f>CONCATENATE("FAC9=",Input!J49)</f>
        <v>FAC9=</v>
      </c>
      <c r="N37" s="29"/>
      <c r="O37" s="29"/>
      <c r="P37" s="29"/>
      <c r="Q37" s="32"/>
      <c r="R37" s="32"/>
      <c r="S37" s="32"/>
      <c r="T37" s="32"/>
      <c r="U37" s="29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24"/>
      <c r="AM37" s="32"/>
      <c r="AN37" s="32"/>
      <c r="AO37" s="32"/>
    </row>
    <row r="38" spans="1:41" s="90" customFormat="1" ht="10.5">
      <c r="A38" s="29">
        <v>31</v>
      </c>
      <c r="B38" s="33" t="s">
        <v>64</v>
      </c>
      <c r="C38" s="26" t="str">
        <f>IF(Input!F50-Input!G50&gt;=0,"40","50")</f>
        <v>40</v>
      </c>
      <c r="D38" s="30" t="s">
        <v>70</v>
      </c>
      <c r="E38" s="33">
        <f>CONCATENATE(Input!B50)</f>
      </c>
      <c r="F38" s="33">
        <f>CONCATENATE(Input!$D$10)</f>
      </c>
      <c r="G38" s="33">
        <f>CONCATENATE(Input!$D$14)</f>
      </c>
      <c r="H38" s="25" t="str">
        <f>IF(INT(TEXT(Input!$D$5,"mm"))&gt;=10,CONCATENATE(RIGHT(TEXT(Input!$D$5,"yyyy")+543,2)+1&amp;"31000"),CONCATENATE(RIGHT(TEXT(Input!$D$5,"yyyy")+543,2)&amp;"31000"))</f>
        <v>4331000</v>
      </c>
      <c r="I38" s="33">
        <f t="shared" si="0"/>
      </c>
      <c r="J38" s="33">
        <f t="shared" si="1"/>
      </c>
      <c r="K38" s="32"/>
      <c r="L38" s="92">
        <f>ABS(Input!F50-Input!G50)</f>
        <v>0</v>
      </c>
      <c r="M38" s="25" t="str">
        <f>CONCATENATE("FAC9=",Input!J50)</f>
        <v>FAC9=</v>
      </c>
      <c r="N38" s="29"/>
      <c r="O38" s="29"/>
      <c r="P38" s="29"/>
      <c r="Q38" s="32"/>
      <c r="R38" s="32"/>
      <c r="S38" s="32"/>
      <c r="T38" s="32"/>
      <c r="U38" s="29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24"/>
      <c r="AM38" s="32"/>
      <c r="AN38" s="32"/>
      <c r="AO38" s="32"/>
    </row>
    <row r="39" spans="1:41" s="90" customFormat="1" ht="10.5">
      <c r="A39" s="29">
        <v>32</v>
      </c>
      <c r="B39" s="33" t="s">
        <v>64</v>
      </c>
      <c r="C39" s="26" t="str">
        <f>IF(Input!F51-Input!G51&gt;=0,"40","50")</f>
        <v>40</v>
      </c>
      <c r="D39" s="30" t="s">
        <v>70</v>
      </c>
      <c r="E39" s="33">
        <f>CONCATENATE(Input!B51)</f>
      </c>
      <c r="F39" s="33">
        <f>CONCATENATE(Input!$D$10)</f>
      </c>
      <c r="G39" s="33">
        <f>CONCATENATE(Input!$D$14)</f>
      </c>
      <c r="H39" s="25" t="str">
        <f>IF(INT(TEXT(Input!$D$5,"mm"))&gt;=10,CONCATENATE(RIGHT(TEXT(Input!$D$5,"yyyy")+543,2)+1&amp;"31000"),CONCATENATE(RIGHT(TEXT(Input!$D$5,"yyyy")+543,2)&amp;"31000"))</f>
        <v>4331000</v>
      </c>
      <c r="I39" s="33">
        <f t="shared" si="0"/>
      </c>
      <c r="J39" s="33">
        <f t="shared" si="1"/>
      </c>
      <c r="K39" s="32"/>
      <c r="L39" s="92">
        <f>ABS(Input!F51-Input!G51)</f>
        <v>0</v>
      </c>
      <c r="M39" s="25" t="str">
        <f>CONCATENATE("FAC9=",Input!J51)</f>
        <v>FAC9=</v>
      </c>
      <c r="N39" s="29"/>
      <c r="O39" s="29"/>
      <c r="P39" s="29"/>
      <c r="Q39" s="32"/>
      <c r="R39" s="32"/>
      <c r="S39" s="32"/>
      <c r="T39" s="32"/>
      <c r="U39" s="29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24"/>
      <c r="AM39" s="32"/>
      <c r="AN39" s="32"/>
      <c r="AO39" s="32"/>
    </row>
    <row r="40" spans="1:41" s="90" customFormat="1" ht="10.5">
      <c r="A40" s="32">
        <v>33</v>
      </c>
      <c r="B40" s="33" t="s">
        <v>64</v>
      </c>
      <c r="C40" s="26" t="str">
        <f>IF(Input!F52-Input!G52&gt;=0,"40","50")</f>
        <v>40</v>
      </c>
      <c r="D40" s="30" t="s">
        <v>70</v>
      </c>
      <c r="E40" s="33">
        <f>CONCATENATE(Input!B52)</f>
      </c>
      <c r="F40" s="33">
        <f>CONCATENATE(Input!$D$10)</f>
      </c>
      <c r="G40" s="33">
        <f>CONCATENATE(Input!$D$14)</f>
      </c>
      <c r="H40" s="25" t="str">
        <f>IF(INT(TEXT(Input!$D$5,"mm"))&gt;=10,CONCATENATE(RIGHT(TEXT(Input!$D$5,"yyyy")+543,2)+1&amp;"31000"),CONCATENATE(RIGHT(TEXT(Input!$D$5,"yyyy")+543,2)&amp;"31000"))</f>
        <v>4331000</v>
      </c>
      <c r="I40" s="33">
        <f t="shared" si="0"/>
      </c>
      <c r="J40" s="33">
        <f t="shared" si="1"/>
      </c>
      <c r="K40" s="32"/>
      <c r="L40" s="92">
        <f>ABS(Input!F52-Input!G52)</f>
        <v>0</v>
      </c>
      <c r="M40" s="25" t="str">
        <f>CONCATENATE("FAC9=",Input!J52)</f>
        <v>FAC9=</v>
      </c>
      <c r="N40" s="29"/>
      <c r="O40" s="29"/>
      <c r="P40" s="29"/>
      <c r="Q40" s="32"/>
      <c r="R40" s="32"/>
      <c r="S40" s="32"/>
      <c r="T40" s="32"/>
      <c r="U40" s="29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24"/>
      <c r="AM40" s="32"/>
      <c r="AN40" s="32"/>
      <c r="AO40" s="32"/>
    </row>
    <row r="41" spans="1:41" s="90" customFormat="1" ht="10.5">
      <c r="A41" s="29">
        <v>34</v>
      </c>
      <c r="B41" s="33" t="s">
        <v>64</v>
      </c>
      <c r="C41" s="26" t="str">
        <f>IF(Input!F53-Input!G53&gt;=0,"40","50")</f>
        <v>40</v>
      </c>
      <c r="D41" s="30" t="s">
        <v>70</v>
      </c>
      <c r="E41" s="33">
        <f>CONCATENATE(Input!B53)</f>
      </c>
      <c r="F41" s="33">
        <f>CONCATENATE(Input!$D$10)</f>
      </c>
      <c r="G41" s="33">
        <f>CONCATENATE(Input!$D$14)</f>
      </c>
      <c r="H41" s="25" t="str">
        <f>IF(INT(TEXT(Input!$D$5,"mm"))&gt;=10,CONCATENATE(RIGHT(TEXT(Input!$D$5,"yyyy")+543,2)+1&amp;"31000"),CONCATENATE(RIGHT(TEXT(Input!$D$5,"yyyy")+543,2)&amp;"31000"))</f>
        <v>4331000</v>
      </c>
      <c r="I41" s="33">
        <f t="shared" si="0"/>
      </c>
      <c r="J41" s="33">
        <f t="shared" si="1"/>
      </c>
      <c r="K41" s="32"/>
      <c r="L41" s="92">
        <f>ABS(Input!F53-Input!G53)</f>
        <v>0</v>
      </c>
      <c r="M41" s="25" t="str">
        <f>CONCATENATE("FAC9=",Input!J53)</f>
        <v>FAC9=</v>
      </c>
      <c r="N41" s="29"/>
      <c r="O41" s="29"/>
      <c r="P41" s="29"/>
      <c r="Q41" s="32"/>
      <c r="R41" s="32"/>
      <c r="S41" s="32"/>
      <c r="T41" s="32"/>
      <c r="U41" s="29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24"/>
      <c r="AM41" s="32"/>
      <c r="AN41" s="32"/>
      <c r="AO41" s="32"/>
    </row>
    <row r="42" spans="1:41" s="90" customFormat="1" ht="10.5">
      <c r="A42" s="29">
        <v>35</v>
      </c>
      <c r="B42" s="33" t="s">
        <v>64</v>
      </c>
      <c r="C42" s="26" t="str">
        <f>IF(Input!F54-Input!G54&gt;=0,"40","50")</f>
        <v>40</v>
      </c>
      <c r="D42" s="30" t="s">
        <v>70</v>
      </c>
      <c r="E42" s="33">
        <f>CONCATENATE(Input!B54)</f>
      </c>
      <c r="F42" s="33">
        <f>CONCATENATE(Input!$D$10)</f>
      </c>
      <c r="G42" s="33">
        <f>CONCATENATE(Input!$D$14)</f>
      </c>
      <c r="H42" s="25" t="str">
        <f>IF(INT(TEXT(Input!$D$5,"mm"))&gt;=10,CONCATENATE(RIGHT(TEXT(Input!$D$5,"yyyy")+543,2)+1&amp;"31000"),CONCATENATE(RIGHT(TEXT(Input!$D$5,"yyyy")+543,2)&amp;"31000"))</f>
        <v>4331000</v>
      </c>
      <c r="I42" s="33">
        <f t="shared" si="0"/>
      </c>
      <c r="J42" s="33">
        <f t="shared" si="1"/>
      </c>
      <c r="K42" s="32"/>
      <c r="L42" s="92">
        <f>ABS(Input!F54-Input!G54)</f>
        <v>0</v>
      </c>
      <c r="M42" s="25" t="str">
        <f>CONCATENATE("FAC9=",Input!J54)</f>
        <v>FAC9=</v>
      </c>
      <c r="N42" s="29"/>
      <c r="O42" s="29"/>
      <c r="P42" s="29"/>
      <c r="Q42" s="32"/>
      <c r="R42" s="32"/>
      <c r="S42" s="32"/>
      <c r="T42" s="32"/>
      <c r="U42" s="29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24"/>
      <c r="AM42" s="32"/>
      <c r="AN42" s="32"/>
      <c r="AO42" s="32"/>
    </row>
    <row r="43" spans="1:41" s="90" customFormat="1" ht="10.5">
      <c r="A43" s="32">
        <v>36</v>
      </c>
      <c r="B43" s="33" t="s">
        <v>64</v>
      </c>
      <c r="C43" s="26" t="str">
        <f>IF(Input!F55-Input!G55&gt;=0,"40","50")</f>
        <v>40</v>
      </c>
      <c r="D43" s="30" t="s">
        <v>70</v>
      </c>
      <c r="E43" s="33">
        <f>CONCATENATE(Input!B55)</f>
      </c>
      <c r="F43" s="33">
        <f>CONCATENATE(Input!$D$10)</f>
      </c>
      <c r="G43" s="33">
        <f>CONCATENATE(Input!$D$14)</f>
      </c>
      <c r="H43" s="25" t="str">
        <f>IF(INT(TEXT(Input!$D$5,"mm"))&gt;=10,CONCATENATE(RIGHT(TEXT(Input!$D$5,"yyyy")+543,2)+1&amp;"31000"),CONCATENATE(RIGHT(TEXT(Input!$D$5,"yyyy")+543,2)&amp;"31000"))</f>
        <v>4331000</v>
      </c>
      <c r="I43" s="33">
        <f t="shared" si="0"/>
      </c>
      <c r="J43" s="33">
        <f t="shared" si="1"/>
      </c>
      <c r="K43" s="32"/>
      <c r="L43" s="92">
        <f>ABS(Input!F55-Input!G55)</f>
        <v>0</v>
      </c>
      <c r="M43" s="25" t="str">
        <f>CONCATENATE("FAC9=",Input!J55)</f>
        <v>FAC9=</v>
      </c>
      <c r="N43" s="29"/>
      <c r="O43" s="29"/>
      <c r="P43" s="29"/>
      <c r="Q43" s="32"/>
      <c r="R43" s="32"/>
      <c r="S43" s="32"/>
      <c r="T43" s="32"/>
      <c r="U43" s="29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24"/>
      <c r="AM43" s="32"/>
      <c r="AN43" s="32"/>
      <c r="AO43" s="32"/>
    </row>
    <row r="44" spans="1:41" s="90" customFormat="1" ht="10.5">
      <c r="A44" s="29">
        <v>37</v>
      </c>
      <c r="B44" s="33" t="s">
        <v>64</v>
      </c>
      <c r="C44" s="26" t="str">
        <f>IF(Input!F56-Input!G56&gt;=0,"40","50")</f>
        <v>40</v>
      </c>
      <c r="D44" s="30" t="s">
        <v>70</v>
      </c>
      <c r="E44" s="33">
        <f>CONCATENATE(Input!B56)</f>
      </c>
      <c r="F44" s="33">
        <f>CONCATENATE(Input!$D$10)</f>
      </c>
      <c r="G44" s="33">
        <f>CONCATENATE(Input!$D$14)</f>
      </c>
      <c r="H44" s="25" t="str">
        <f>IF(INT(TEXT(Input!$D$5,"mm"))&gt;=10,CONCATENATE(RIGHT(TEXT(Input!$D$5,"yyyy")+543,2)+1&amp;"31000"),CONCATENATE(RIGHT(TEXT(Input!$D$5,"yyyy")+543,2)&amp;"31000"))</f>
        <v>4331000</v>
      </c>
      <c r="I44" s="33">
        <f t="shared" si="0"/>
      </c>
      <c r="J44" s="33">
        <f t="shared" si="1"/>
      </c>
      <c r="K44" s="32"/>
      <c r="L44" s="92">
        <f>ABS(Input!F56-Input!G56)</f>
        <v>0</v>
      </c>
      <c r="M44" s="25" t="str">
        <f>CONCATENATE("FAC9=",Input!J56)</f>
        <v>FAC9=</v>
      </c>
      <c r="N44" s="29"/>
      <c r="O44" s="29"/>
      <c r="P44" s="29"/>
      <c r="Q44" s="32"/>
      <c r="R44" s="32"/>
      <c r="S44" s="32"/>
      <c r="T44" s="32"/>
      <c r="U44" s="29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24"/>
      <c r="AM44" s="32"/>
      <c r="AN44" s="32"/>
      <c r="AO44" s="32"/>
    </row>
    <row r="45" spans="1:41" s="90" customFormat="1" ht="10.5">
      <c r="A45" s="29">
        <v>38</v>
      </c>
      <c r="B45" s="33" t="s">
        <v>64</v>
      </c>
      <c r="C45" s="26" t="str">
        <f>IF(Input!F57-Input!G57&gt;=0,"40","50")</f>
        <v>40</v>
      </c>
      <c r="D45" s="30" t="s">
        <v>70</v>
      </c>
      <c r="E45" s="33">
        <f>CONCATENATE(Input!B57)</f>
      </c>
      <c r="F45" s="33">
        <f>CONCATENATE(Input!$D$10)</f>
      </c>
      <c r="G45" s="33">
        <f>CONCATENATE(Input!$D$14)</f>
      </c>
      <c r="H45" s="25" t="str">
        <f>IF(INT(TEXT(Input!$D$5,"mm"))&gt;=10,CONCATENATE(RIGHT(TEXT(Input!$D$5,"yyyy")+543,2)+1&amp;"31000"),CONCATENATE(RIGHT(TEXT(Input!$D$5,"yyyy")+543,2)&amp;"31000"))</f>
        <v>4331000</v>
      </c>
      <c r="I45" s="33">
        <f t="shared" si="0"/>
      </c>
      <c r="J45" s="33">
        <f t="shared" si="1"/>
      </c>
      <c r="K45" s="32"/>
      <c r="L45" s="92">
        <f>ABS(Input!F57-Input!G57)</f>
        <v>0</v>
      </c>
      <c r="M45" s="25" t="str">
        <f>CONCATENATE("FAC9=",Input!J57)</f>
        <v>FAC9=</v>
      </c>
      <c r="N45" s="29"/>
      <c r="O45" s="29"/>
      <c r="P45" s="29"/>
      <c r="Q45" s="32"/>
      <c r="R45" s="32"/>
      <c r="S45" s="32"/>
      <c r="T45" s="32"/>
      <c r="U45" s="29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24"/>
      <c r="AM45" s="32"/>
      <c r="AN45" s="32"/>
      <c r="AO45" s="32"/>
    </row>
    <row r="46" spans="1:41" s="90" customFormat="1" ht="10.5">
      <c r="A46" s="32">
        <v>39</v>
      </c>
      <c r="B46" s="33" t="s">
        <v>64</v>
      </c>
      <c r="C46" s="26" t="str">
        <f>IF(Input!F58-Input!G58&gt;=0,"40","50")</f>
        <v>40</v>
      </c>
      <c r="D46" s="30" t="s">
        <v>70</v>
      </c>
      <c r="E46" s="33">
        <f>CONCATENATE(Input!B58)</f>
      </c>
      <c r="F46" s="33">
        <f>CONCATENATE(Input!$D$10)</f>
      </c>
      <c r="G46" s="33">
        <f>CONCATENATE(Input!$D$14)</f>
      </c>
      <c r="H46" s="25" t="str">
        <f>IF(INT(TEXT(Input!$D$5,"mm"))&gt;=10,CONCATENATE(RIGHT(TEXT(Input!$D$5,"yyyy")+543,2)+1&amp;"31000"),CONCATENATE(RIGHT(TEXT(Input!$D$5,"yyyy")+543,2)&amp;"31000"))</f>
        <v>4331000</v>
      </c>
      <c r="I46" s="33">
        <f t="shared" si="0"/>
      </c>
      <c r="J46" s="33">
        <f t="shared" si="1"/>
      </c>
      <c r="K46" s="32"/>
      <c r="L46" s="92">
        <f>ABS(Input!F58-Input!G58)</f>
        <v>0</v>
      </c>
      <c r="M46" s="25" t="str">
        <f>CONCATENATE("FAC9=",Input!J58)</f>
        <v>FAC9=</v>
      </c>
      <c r="N46" s="29"/>
      <c r="O46" s="29"/>
      <c r="P46" s="29"/>
      <c r="Q46" s="32"/>
      <c r="R46" s="32"/>
      <c r="S46" s="32"/>
      <c r="T46" s="32"/>
      <c r="U46" s="29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24"/>
      <c r="AM46" s="32"/>
      <c r="AN46" s="32"/>
      <c r="AO46" s="32"/>
    </row>
    <row r="47" spans="1:41" s="90" customFormat="1" ht="10.5">
      <c r="A47" s="29">
        <v>40</v>
      </c>
      <c r="B47" s="33" t="s">
        <v>64</v>
      </c>
      <c r="C47" s="26" t="str">
        <f>IF(Input!F59-Input!G59&gt;=0,"40","50")</f>
        <v>40</v>
      </c>
      <c r="D47" s="30" t="s">
        <v>70</v>
      </c>
      <c r="E47" s="33">
        <f>CONCATENATE(Input!B59)</f>
      </c>
      <c r="F47" s="33">
        <f>CONCATENATE(Input!$D$10)</f>
      </c>
      <c r="G47" s="33">
        <f>CONCATENATE(Input!$D$14)</f>
      </c>
      <c r="H47" s="25" t="str">
        <f>IF(INT(TEXT(Input!$D$5,"mm"))&gt;=10,CONCATENATE(RIGHT(TEXT(Input!$D$5,"yyyy")+543,2)+1&amp;"31000"),CONCATENATE(RIGHT(TEXT(Input!$D$5,"yyyy")+543,2)&amp;"31000"))</f>
        <v>4331000</v>
      </c>
      <c r="I47" s="33">
        <f t="shared" si="0"/>
      </c>
      <c r="J47" s="33">
        <f t="shared" si="1"/>
      </c>
      <c r="K47" s="32"/>
      <c r="L47" s="92">
        <f>ABS(Input!F59-Input!G59)</f>
        <v>0</v>
      </c>
      <c r="M47" s="25" t="str">
        <f>CONCATENATE("FAC9=",Input!J59)</f>
        <v>FAC9=</v>
      </c>
      <c r="N47" s="29"/>
      <c r="O47" s="29"/>
      <c r="P47" s="29"/>
      <c r="Q47" s="32"/>
      <c r="R47" s="32"/>
      <c r="S47" s="32"/>
      <c r="T47" s="32"/>
      <c r="U47" s="29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24"/>
      <c r="AM47" s="32"/>
      <c r="AN47" s="32"/>
      <c r="AO47" s="32"/>
    </row>
    <row r="48" spans="1:41" s="90" customFormat="1" ht="10.5">
      <c r="A48" s="29">
        <v>41</v>
      </c>
      <c r="B48" s="33" t="s">
        <v>64</v>
      </c>
      <c r="C48" s="26" t="str">
        <f>IF(Input!F60-Input!G60&gt;=0,"40","50")</f>
        <v>40</v>
      </c>
      <c r="D48" s="30" t="s">
        <v>70</v>
      </c>
      <c r="E48" s="33">
        <f>CONCATENATE(Input!B60)</f>
      </c>
      <c r="F48" s="33">
        <f>CONCATENATE(Input!$D$10)</f>
      </c>
      <c r="G48" s="33">
        <f>CONCATENATE(Input!$D$14)</f>
      </c>
      <c r="H48" s="25" t="str">
        <f>IF(INT(TEXT(Input!$D$5,"mm"))&gt;=10,CONCATENATE(RIGHT(TEXT(Input!$D$5,"yyyy")+543,2)+1&amp;"31000"),CONCATENATE(RIGHT(TEXT(Input!$D$5,"yyyy")+543,2)&amp;"31000"))</f>
        <v>4331000</v>
      </c>
      <c r="I48" s="33">
        <f t="shared" si="0"/>
      </c>
      <c r="J48" s="33">
        <f t="shared" si="1"/>
      </c>
      <c r="K48" s="32"/>
      <c r="L48" s="92">
        <f>ABS(Input!F60-Input!G60)</f>
        <v>0</v>
      </c>
      <c r="M48" s="25" t="str">
        <f>CONCATENATE("FAC9=",Input!J60)</f>
        <v>FAC9=</v>
      </c>
      <c r="N48" s="29"/>
      <c r="O48" s="29"/>
      <c r="P48" s="29"/>
      <c r="Q48" s="32"/>
      <c r="R48" s="32"/>
      <c r="S48" s="32"/>
      <c r="T48" s="32"/>
      <c r="U48" s="29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24"/>
      <c r="AM48" s="32"/>
      <c r="AN48" s="32"/>
      <c r="AO48" s="32"/>
    </row>
    <row r="49" spans="1:41" s="90" customFormat="1" ht="10.5">
      <c r="A49" s="32">
        <v>42</v>
      </c>
      <c r="B49" s="33" t="s">
        <v>64</v>
      </c>
      <c r="C49" s="26" t="str">
        <f>IF(Input!F61-Input!G61&gt;=0,"40","50")</f>
        <v>40</v>
      </c>
      <c r="D49" s="30" t="s">
        <v>70</v>
      </c>
      <c r="E49" s="33">
        <f>CONCATENATE(Input!B61)</f>
      </c>
      <c r="F49" s="33">
        <f>CONCATENATE(Input!$D$10)</f>
      </c>
      <c r="G49" s="33">
        <f>CONCATENATE(Input!$D$14)</f>
      </c>
      <c r="H49" s="25" t="str">
        <f>IF(INT(TEXT(Input!$D$5,"mm"))&gt;=10,CONCATENATE(RIGHT(TEXT(Input!$D$5,"yyyy")+543,2)+1&amp;"31000"),CONCATENATE(RIGHT(TEXT(Input!$D$5,"yyyy")+543,2)&amp;"31000"))</f>
        <v>4331000</v>
      </c>
      <c r="I49" s="33">
        <f t="shared" si="0"/>
      </c>
      <c r="J49" s="33">
        <f t="shared" si="1"/>
      </c>
      <c r="K49" s="32"/>
      <c r="L49" s="92">
        <f>ABS(Input!F61-Input!G61)</f>
        <v>0</v>
      </c>
      <c r="M49" s="25" t="str">
        <f>CONCATENATE("FAC9=",Input!J61)</f>
        <v>FAC9=</v>
      </c>
      <c r="N49" s="29"/>
      <c r="O49" s="29"/>
      <c r="P49" s="29"/>
      <c r="Q49" s="32"/>
      <c r="R49" s="32"/>
      <c r="S49" s="32"/>
      <c r="T49" s="32"/>
      <c r="U49" s="29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24"/>
      <c r="AM49" s="32"/>
      <c r="AN49" s="32"/>
      <c r="AO49" s="32"/>
    </row>
    <row r="50" spans="1:41" s="90" customFormat="1" ht="10.5">
      <c r="A50" s="29">
        <v>43</v>
      </c>
      <c r="B50" s="33" t="s">
        <v>64</v>
      </c>
      <c r="C50" s="26" t="str">
        <f>IF(Input!F62-Input!G62&gt;=0,"40","50")</f>
        <v>40</v>
      </c>
      <c r="D50" s="30" t="s">
        <v>70</v>
      </c>
      <c r="E50" s="33">
        <f>CONCATENATE(Input!B62)</f>
      </c>
      <c r="F50" s="33">
        <f>CONCATENATE(Input!$D$10)</f>
      </c>
      <c r="G50" s="33">
        <f>CONCATENATE(Input!$D$14)</f>
      </c>
      <c r="H50" s="25" t="str">
        <f>IF(INT(TEXT(Input!$D$5,"mm"))&gt;=10,CONCATENATE(RIGHT(TEXT(Input!$D$5,"yyyy")+543,2)+1&amp;"31000"),CONCATENATE(RIGHT(TEXT(Input!$D$5,"yyyy")+543,2)&amp;"31000"))</f>
        <v>4331000</v>
      </c>
      <c r="I50" s="33">
        <f t="shared" si="0"/>
      </c>
      <c r="J50" s="33">
        <f t="shared" si="1"/>
      </c>
      <c r="K50" s="32"/>
      <c r="L50" s="92">
        <f>ABS(Input!F62-Input!G62)</f>
        <v>0</v>
      </c>
      <c r="M50" s="25" t="str">
        <f>CONCATENATE("FAC9=",Input!J62)</f>
        <v>FAC9=</v>
      </c>
      <c r="N50" s="29"/>
      <c r="O50" s="29"/>
      <c r="P50" s="29"/>
      <c r="Q50" s="32"/>
      <c r="R50" s="32"/>
      <c r="S50" s="32"/>
      <c r="T50" s="32"/>
      <c r="U50" s="29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24"/>
      <c r="AM50" s="32"/>
      <c r="AN50" s="32"/>
      <c r="AO50" s="32"/>
    </row>
    <row r="51" spans="1:42" s="94" customFormat="1" ht="10.5">
      <c r="A51" s="29">
        <v>44</v>
      </c>
      <c r="B51" s="33" t="s">
        <v>64</v>
      </c>
      <c r="C51" s="26" t="str">
        <f>IF(Input!F63-Input!G63&gt;=0,"40","50")</f>
        <v>40</v>
      </c>
      <c r="D51" s="30" t="s">
        <v>70</v>
      </c>
      <c r="E51" s="33">
        <f>CONCATENATE(Input!B63)</f>
      </c>
      <c r="F51" s="33">
        <f>CONCATENATE(Input!$D$10)</f>
      </c>
      <c r="G51" s="33">
        <f>CONCATENATE(Input!$D$14)</f>
      </c>
      <c r="H51" s="25" t="str">
        <f>IF(INT(TEXT(Input!$D$5,"mm"))&gt;=10,CONCATENATE(RIGHT(TEXT(Input!$D$5,"yyyy")+543,2)+1&amp;"31000"),CONCATENATE(RIGHT(TEXT(Input!$D$5,"yyyy")+543,2)&amp;"31000"))</f>
        <v>4331000</v>
      </c>
      <c r="I51" s="33">
        <f t="shared" si="0"/>
      </c>
      <c r="J51" s="33">
        <f t="shared" si="1"/>
      </c>
      <c r="K51" s="32"/>
      <c r="L51" s="92">
        <f>ABS(Input!F63-Input!G63)</f>
        <v>0</v>
      </c>
      <c r="M51" s="25" t="str">
        <f>CONCATENATE("FAC9=",Input!J63)</f>
        <v>FAC9=</v>
      </c>
      <c r="N51" s="29"/>
      <c r="O51" s="29"/>
      <c r="P51" s="29"/>
      <c r="Q51" s="32"/>
      <c r="R51" s="32"/>
      <c r="S51" s="32"/>
      <c r="T51" s="32"/>
      <c r="U51" s="29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24"/>
      <c r="AM51" s="32"/>
      <c r="AN51" s="32"/>
      <c r="AO51" s="32"/>
      <c r="AP51" s="108"/>
    </row>
    <row r="52" spans="1:42" s="94" customFormat="1" ht="10.5">
      <c r="A52" s="32">
        <v>45</v>
      </c>
      <c r="B52" s="33" t="s">
        <v>64</v>
      </c>
      <c r="C52" s="26" t="str">
        <f>IF(Input!F64-Input!G64&gt;=0,"40","50")</f>
        <v>40</v>
      </c>
      <c r="D52" s="30" t="s">
        <v>70</v>
      </c>
      <c r="E52" s="33">
        <f>CONCATENATE(Input!B64)</f>
      </c>
      <c r="F52" s="33">
        <f>CONCATENATE(Input!$D$10)</f>
      </c>
      <c r="G52" s="33">
        <f>CONCATENATE(Input!$D$14)</f>
      </c>
      <c r="H52" s="25" t="str">
        <f>IF(INT(TEXT(Input!$D$5,"mm"))&gt;=10,CONCATENATE(RIGHT(TEXT(Input!$D$5,"yyyy")+543,2)+1&amp;"31000"),CONCATENATE(RIGHT(TEXT(Input!$D$5,"yyyy")+543,2)&amp;"31000"))</f>
        <v>4331000</v>
      </c>
      <c r="I52" s="33">
        <f t="shared" si="0"/>
      </c>
      <c r="J52" s="33">
        <f t="shared" si="1"/>
      </c>
      <c r="K52" s="32"/>
      <c r="L52" s="92">
        <f>ABS(Input!F64-Input!G64)</f>
        <v>0</v>
      </c>
      <c r="M52" s="25" t="str">
        <f>CONCATENATE("FAC9=",Input!J64)</f>
        <v>FAC9=</v>
      </c>
      <c r="N52" s="29"/>
      <c r="O52" s="29"/>
      <c r="P52" s="29"/>
      <c r="Q52" s="32"/>
      <c r="R52" s="32"/>
      <c r="S52" s="32"/>
      <c r="T52" s="32"/>
      <c r="U52" s="29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24"/>
      <c r="AM52" s="32"/>
      <c r="AN52" s="32"/>
      <c r="AO52" s="32"/>
      <c r="AP52" s="108"/>
    </row>
    <row r="53" spans="1:42" s="94" customFormat="1" ht="10.5">
      <c r="A53" s="29">
        <v>46</v>
      </c>
      <c r="B53" s="33" t="s">
        <v>64</v>
      </c>
      <c r="C53" s="26" t="str">
        <f>IF(Input!F65-Input!G65&gt;=0,"40","50")</f>
        <v>40</v>
      </c>
      <c r="D53" s="30" t="s">
        <v>70</v>
      </c>
      <c r="E53" s="33">
        <f>CONCATENATE(Input!B65)</f>
      </c>
      <c r="F53" s="33">
        <f>CONCATENATE(Input!$D$10)</f>
      </c>
      <c r="G53" s="33">
        <f>CONCATENATE(Input!$D$14)</f>
      </c>
      <c r="H53" s="25" t="str">
        <f>IF(INT(TEXT(Input!$D$5,"mm"))&gt;=10,CONCATENATE(RIGHT(TEXT(Input!$D$5,"yyyy")+543,2)+1&amp;"31000"),CONCATENATE(RIGHT(TEXT(Input!$D$5,"yyyy")+543,2)&amp;"31000"))</f>
        <v>4331000</v>
      </c>
      <c r="I53" s="33">
        <f t="shared" si="0"/>
      </c>
      <c r="J53" s="33">
        <f t="shared" si="1"/>
      </c>
      <c r="K53" s="32"/>
      <c r="L53" s="92">
        <f>ABS(Input!F65-Input!G65)</f>
        <v>0</v>
      </c>
      <c r="M53" s="25" t="str">
        <f>CONCATENATE("FAC9=",Input!J65)</f>
        <v>FAC9=</v>
      </c>
      <c r="N53" s="29"/>
      <c r="O53" s="29"/>
      <c r="P53" s="29"/>
      <c r="Q53" s="32"/>
      <c r="R53" s="32"/>
      <c r="S53" s="32"/>
      <c r="T53" s="32"/>
      <c r="U53" s="29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24"/>
      <c r="AM53" s="32"/>
      <c r="AN53" s="32"/>
      <c r="AO53" s="32"/>
      <c r="AP53" s="108"/>
    </row>
    <row r="54" spans="1:42" s="94" customFormat="1" ht="10.5">
      <c r="A54" s="29">
        <v>47</v>
      </c>
      <c r="B54" s="33" t="s">
        <v>64</v>
      </c>
      <c r="C54" s="26" t="str">
        <f>IF(Input!F66-Input!G66&gt;=0,"40","50")</f>
        <v>40</v>
      </c>
      <c r="D54" s="30" t="s">
        <v>70</v>
      </c>
      <c r="E54" s="33">
        <f>CONCATENATE(Input!B66)</f>
      </c>
      <c r="F54" s="33">
        <f>CONCATENATE(Input!$D$10)</f>
      </c>
      <c r="G54" s="33">
        <f>CONCATENATE(Input!$D$14)</f>
      </c>
      <c r="H54" s="25" t="str">
        <f>IF(INT(TEXT(Input!$D$5,"mm"))&gt;=10,CONCATENATE(RIGHT(TEXT(Input!$D$5,"yyyy")+543,2)+1&amp;"31000"),CONCATENATE(RIGHT(TEXT(Input!$D$5,"yyyy")+543,2)&amp;"31000"))</f>
        <v>4331000</v>
      </c>
      <c r="I54" s="33">
        <f t="shared" si="0"/>
      </c>
      <c r="J54" s="33">
        <f t="shared" si="1"/>
      </c>
      <c r="K54" s="32"/>
      <c r="L54" s="92">
        <f>ABS(Input!F66-Input!G66)</f>
        <v>0</v>
      </c>
      <c r="M54" s="25" t="str">
        <f>CONCATENATE("FAC9=",Input!J66)</f>
        <v>FAC9=</v>
      </c>
      <c r="N54" s="29"/>
      <c r="O54" s="29"/>
      <c r="P54" s="29"/>
      <c r="Q54" s="32"/>
      <c r="R54" s="32"/>
      <c r="S54" s="32"/>
      <c r="T54" s="32"/>
      <c r="U54" s="29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24"/>
      <c r="AM54" s="32"/>
      <c r="AN54" s="32"/>
      <c r="AO54" s="32"/>
      <c r="AP54" s="108"/>
    </row>
    <row r="55" spans="1:42" s="94" customFormat="1" ht="10.5">
      <c r="A55" s="32">
        <v>48</v>
      </c>
      <c r="B55" s="33" t="s">
        <v>64</v>
      </c>
      <c r="C55" s="26" t="str">
        <f>IF(Input!F67-Input!G67&gt;=0,"40","50")</f>
        <v>40</v>
      </c>
      <c r="D55" s="30" t="s">
        <v>70</v>
      </c>
      <c r="E55" s="33">
        <f>CONCATENATE(Input!B67)</f>
      </c>
      <c r="F55" s="33">
        <f>CONCATENATE(Input!$D$10)</f>
      </c>
      <c r="G55" s="33">
        <f>CONCATENATE(Input!$D$14)</f>
      </c>
      <c r="H55" s="25" t="str">
        <f>IF(INT(TEXT(Input!$D$5,"mm"))&gt;=10,CONCATENATE(RIGHT(TEXT(Input!$D$5,"yyyy")+543,2)+1&amp;"31000"),CONCATENATE(RIGHT(TEXT(Input!$D$5,"yyyy")+543,2)&amp;"31000"))</f>
        <v>4331000</v>
      </c>
      <c r="I55" s="33">
        <f t="shared" si="0"/>
      </c>
      <c r="J55" s="33">
        <f t="shared" si="1"/>
      </c>
      <c r="K55" s="32"/>
      <c r="L55" s="92">
        <f>ABS(Input!F67-Input!G67)</f>
        <v>0</v>
      </c>
      <c r="M55" s="25" t="str">
        <f>CONCATENATE("FAC9=",Input!J67)</f>
        <v>FAC9=</v>
      </c>
      <c r="N55" s="29"/>
      <c r="O55" s="29"/>
      <c r="P55" s="29"/>
      <c r="Q55" s="32"/>
      <c r="R55" s="32"/>
      <c r="S55" s="32"/>
      <c r="T55" s="32"/>
      <c r="U55" s="29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24"/>
      <c r="AM55" s="32"/>
      <c r="AN55" s="32"/>
      <c r="AO55" s="32"/>
      <c r="AP55" s="108"/>
    </row>
    <row r="56" spans="1:42" s="94" customFormat="1" ht="10.5">
      <c r="A56" s="29">
        <v>49</v>
      </c>
      <c r="B56" s="33" t="s">
        <v>64</v>
      </c>
      <c r="C56" s="26" t="str">
        <f>IF(Input!F68-Input!G68&gt;=0,"40","50")</f>
        <v>40</v>
      </c>
      <c r="D56" s="30" t="s">
        <v>70</v>
      </c>
      <c r="E56" s="33">
        <f>CONCATENATE(Input!B68)</f>
      </c>
      <c r="F56" s="33">
        <f>CONCATENATE(Input!$D$10)</f>
      </c>
      <c r="G56" s="33">
        <f>CONCATENATE(Input!$D$14)</f>
      </c>
      <c r="H56" s="25" t="str">
        <f>IF(INT(TEXT(Input!$D$5,"mm"))&gt;=10,CONCATENATE(RIGHT(TEXT(Input!$D$5,"yyyy")+543,2)+1&amp;"31000"),CONCATENATE(RIGHT(TEXT(Input!$D$5,"yyyy")+543,2)&amp;"31000"))</f>
        <v>4331000</v>
      </c>
      <c r="I56" s="33">
        <f t="shared" si="0"/>
      </c>
      <c r="J56" s="33">
        <f t="shared" si="1"/>
      </c>
      <c r="K56" s="32"/>
      <c r="L56" s="92">
        <f>ABS(Input!F68-Input!G68)</f>
        <v>0</v>
      </c>
      <c r="M56" s="25" t="str">
        <f>CONCATENATE("FAC9=",Input!J68)</f>
        <v>FAC9=</v>
      </c>
      <c r="N56" s="29"/>
      <c r="O56" s="29"/>
      <c r="P56" s="29"/>
      <c r="Q56" s="32"/>
      <c r="R56" s="32"/>
      <c r="S56" s="32"/>
      <c r="T56" s="32"/>
      <c r="U56" s="29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24"/>
      <c r="AM56" s="32"/>
      <c r="AN56" s="32"/>
      <c r="AO56" s="32"/>
      <c r="AP56" s="108"/>
    </row>
    <row r="57" spans="1:42" s="94" customFormat="1" ht="10.5">
      <c r="A57" s="29">
        <v>50</v>
      </c>
      <c r="B57" s="33" t="s">
        <v>64</v>
      </c>
      <c r="C57" s="26" t="str">
        <f>IF(Input!F69-Input!G69&gt;=0,"40","50")</f>
        <v>40</v>
      </c>
      <c r="D57" s="30" t="s">
        <v>70</v>
      </c>
      <c r="E57" s="33">
        <f>CONCATENATE(Input!B69)</f>
      </c>
      <c r="F57" s="33">
        <f>CONCATENATE(Input!$D$10)</f>
      </c>
      <c r="G57" s="33">
        <f>CONCATENATE(Input!$D$14)</f>
      </c>
      <c r="H57" s="25" t="str">
        <f>IF(INT(TEXT(Input!$D$5,"mm"))&gt;=10,CONCATENATE(RIGHT(TEXT(Input!$D$5,"yyyy")+543,2)+1&amp;"31000"),CONCATENATE(RIGHT(TEXT(Input!$D$5,"yyyy")+543,2)&amp;"31000"))</f>
        <v>4331000</v>
      </c>
      <c r="I57" s="33">
        <f t="shared" si="0"/>
      </c>
      <c r="J57" s="33">
        <f t="shared" si="1"/>
      </c>
      <c r="K57" s="32"/>
      <c r="L57" s="92">
        <f>ABS(Input!F69-Input!G69)</f>
        <v>0</v>
      </c>
      <c r="M57" s="25" t="str">
        <f>CONCATENATE("FAC9=",Input!J69)</f>
        <v>FAC9=</v>
      </c>
      <c r="N57" s="29"/>
      <c r="O57" s="29"/>
      <c r="P57" s="29"/>
      <c r="Q57" s="32"/>
      <c r="R57" s="32"/>
      <c r="S57" s="32"/>
      <c r="T57" s="32"/>
      <c r="U57" s="29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24"/>
      <c r="AM57" s="32"/>
      <c r="AN57" s="32"/>
      <c r="AO57" s="32"/>
      <c r="AP57" s="108"/>
    </row>
    <row r="58" spans="1:42" s="94" customFormat="1" ht="10.5">
      <c r="A58" s="32">
        <v>51</v>
      </c>
      <c r="B58" s="33" t="s">
        <v>64</v>
      </c>
      <c r="C58" s="26" t="str">
        <f>IF(Input!F70-Input!G70&gt;=0,"40","50")</f>
        <v>40</v>
      </c>
      <c r="D58" s="30" t="s">
        <v>70</v>
      </c>
      <c r="E58" s="33">
        <f>CONCATENATE(Input!B70)</f>
      </c>
      <c r="F58" s="33">
        <f>CONCATENATE(Input!$D$10)</f>
      </c>
      <c r="G58" s="33">
        <f>CONCATENATE(Input!$D$14)</f>
      </c>
      <c r="H58" s="25" t="str">
        <f>IF(INT(TEXT(Input!$D$5,"mm"))&gt;=10,CONCATENATE(RIGHT(TEXT(Input!$D$5,"yyyy")+543,2)+1&amp;"31000"),CONCATENATE(RIGHT(TEXT(Input!$D$5,"yyyy")+543,2)&amp;"31000"))</f>
        <v>4331000</v>
      </c>
      <c r="I58" s="33">
        <f t="shared" si="0"/>
      </c>
      <c r="J58" s="33">
        <f t="shared" si="1"/>
      </c>
      <c r="K58" s="32"/>
      <c r="L58" s="92">
        <f>ABS(Input!F70-Input!G70)</f>
        <v>0</v>
      </c>
      <c r="M58" s="25" t="str">
        <f>CONCATENATE("FAC9=",Input!J70)</f>
        <v>FAC9=</v>
      </c>
      <c r="N58" s="29"/>
      <c r="O58" s="29"/>
      <c r="P58" s="29"/>
      <c r="Q58" s="32"/>
      <c r="R58" s="32"/>
      <c r="S58" s="32"/>
      <c r="T58" s="32"/>
      <c r="U58" s="29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24"/>
      <c r="AM58" s="32"/>
      <c r="AN58" s="32"/>
      <c r="AO58" s="32"/>
      <c r="AP58" s="108"/>
    </row>
    <row r="59" spans="1:42" s="94" customFormat="1" ht="10.5">
      <c r="A59" s="29">
        <v>52</v>
      </c>
      <c r="B59" s="33" t="s">
        <v>64</v>
      </c>
      <c r="C59" s="26" t="str">
        <f>IF(Input!F71-Input!G71&gt;=0,"40","50")</f>
        <v>40</v>
      </c>
      <c r="D59" s="30" t="s">
        <v>70</v>
      </c>
      <c r="E59" s="33">
        <f>CONCATENATE(Input!B71)</f>
      </c>
      <c r="F59" s="33">
        <f>CONCATENATE(Input!$D$10)</f>
      </c>
      <c r="G59" s="33">
        <f>CONCATENATE(Input!$D$14)</f>
      </c>
      <c r="H59" s="25" t="str">
        <f>IF(INT(TEXT(Input!$D$5,"mm"))&gt;=10,CONCATENATE(RIGHT(TEXT(Input!$D$5,"yyyy")+543,2)+1&amp;"31000"),CONCATENATE(RIGHT(TEXT(Input!$D$5,"yyyy")+543,2)&amp;"31000"))</f>
        <v>4331000</v>
      </c>
      <c r="I59" s="33">
        <f t="shared" si="0"/>
      </c>
      <c r="J59" s="33">
        <f t="shared" si="1"/>
      </c>
      <c r="K59" s="32"/>
      <c r="L59" s="92">
        <f>ABS(Input!F71-Input!G71)</f>
        <v>0</v>
      </c>
      <c r="M59" s="25" t="str">
        <f>CONCATENATE("FAC9=",Input!J71)</f>
        <v>FAC9=</v>
      </c>
      <c r="N59" s="29"/>
      <c r="O59" s="29"/>
      <c r="P59" s="29"/>
      <c r="Q59" s="32"/>
      <c r="R59" s="32"/>
      <c r="S59" s="32"/>
      <c r="T59" s="32"/>
      <c r="U59" s="29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24"/>
      <c r="AM59" s="32"/>
      <c r="AN59" s="32"/>
      <c r="AO59" s="32"/>
      <c r="AP59" s="108"/>
    </row>
    <row r="60" spans="1:42" s="94" customFormat="1" ht="10.5">
      <c r="A60" s="29">
        <v>53</v>
      </c>
      <c r="B60" s="33" t="s">
        <v>64</v>
      </c>
      <c r="C60" s="26" t="str">
        <f>IF(Input!F72-Input!G72&gt;=0,"40","50")</f>
        <v>40</v>
      </c>
      <c r="D60" s="30" t="s">
        <v>70</v>
      </c>
      <c r="E60" s="33">
        <f>CONCATENATE(Input!B72)</f>
      </c>
      <c r="F60" s="33">
        <f>CONCATENATE(Input!$D$10)</f>
      </c>
      <c r="G60" s="33">
        <f>CONCATENATE(Input!$D$14)</f>
      </c>
      <c r="H60" s="25" t="str">
        <f>IF(INT(TEXT(Input!$D$5,"mm"))&gt;=10,CONCATENATE(RIGHT(TEXT(Input!$D$5,"yyyy")+543,2)+1&amp;"31000"),CONCATENATE(RIGHT(TEXT(Input!$D$5,"yyyy")+543,2)&amp;"31000"))</f>
        <v>4331000</v>
      </c>
      <c r="I60" s="33">
        <f t="shared" si="0"/>
      </c>
      <c r="J60" s="33">
        <f t="shared" si="1"/>
      </c>
      <c r="K60" s="32"/>
      <c r="L60" s="92">
        <f>ABS(Input!F72-Input!G72)</f>
        <v>0</v>
      </c>
      <c r="M60" s="25" t="str">
        <f>CONCATENATE("FAC9=",Input!J72)</f>
        <v>FAC9=</v>
      </c>
      <c r="N60" s="29"/>
      <c r="O60" s="29"/>
      <c r="P60" s="29"/>
      <c r="Q60" s="32"/>
      <c r="R60" s="32"/>
      <c r="S60" s="32"/>
      <c r="T60" s="32"/>
      <c r="U60" s="29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24"/>
      <c r="AM60" s="32"/>
      <c r="AN60" s="32"/>
      <c r="AO60" s="32"/>
      <c r="AP60" s="108"/>
    </row>
    <row r="61" spans="1:42" s="94" customFormat="1" ht="10.5">
      <c r="A61" s="32">
        <v>54</v>
      </c>
      <c r="B61" s="33" t="s">
        <v>64</v>
      </c>
      <c r="C61" s="26" t="str">
        <f>IF(Input!F73-Input!G73&gt;=0,"40","50")</f>
        <v>40</v>
      </c>
      <c r="D61" s="30" t="s">
        <v>70</v>
      </c>
      <c r="E61" s="33">
        <f>CONCATENATE(Input!B73)</f>
      </c>
      <c r="F61" s="33">
        <f>CONCATENATE(Input!$D$10)</f>
      </c>
      <c r="G61" s="33">
        <f>CONCATENATE(Input!$D$14)</f>
      </c>
      <c r="H61" s="25" t="str">
        <f>IF(INT(TEXT(Input!$D$5,"mm"))&gt;=10,CONCATENATE(RIGHT(TEXT(Input!$D$5,"yyyy")+543,2)+1&amp;"31000"),CONCATENATE(RIGHT(TEXT(Input!$D$5,"yyyy")+543,2)&amp;"31000"))</f>
        <v>4331000</v>
      </c>
      <c r="I61" s="33">
        <f t="shared" si="0"/>
      </c>
      <c r="J61" s="33">
        <f t="shared" si="1"/>
      </c>
      <c r="K61" s="32"/>
      <c r="L61" s="92">
        <f>ABS(Input!F73-Input!G73)</f>
        <v>0</v>
      </c>
      <c r="M61" s="25" t="str">
        <f>CONCATENATE("FAC9=",Input!J73)</f>
        <v>FAC9=</v>
      </c>
      <c r="N61" s="29"/>
      <c r="O61" s="29"/>
      <c r="P61" s="29"/>
      <c r="Q61" s="32"/>
      <c r="R61" s="32"/>
      <c r="S61" s="32"/>
      <c r="T61" s="32"/>
      <c r="U61" s="29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24"/>
      <c r="AM61" s="32"/>
      <c r="AN61" s="32"/>
      <c r="AO61" s="32"/>
      <c r="AP61" s="108"/>
    </row>
    <row r="62" spans="1:42" s="94" customFormat="1" ht="10.5">
      <c r="A62" s="29">
        <v>55</v>
      </c>
      <c r="B62" s="33" t="s">
        <v>64</v>
      </c>
      <c r="C62" s="26" t="str">
        <f>IF(Input!F74-Input!G74&gt;=0,"40","50")</f>
        <v>40</v>
      </c>
      <c r="D62" s="30" t="s">
        <v>70</v>
      </c>
      <c r="E62" s="33">
        <f>CONCATENATE(Input!B74)</f>
      </c>
      <c r="F62" s="33">
        <f>CONCATENATE(Input!$D$10)</f>
      </c>
      <c r="G62" s="33">
        <f>CONCATENATE(Input!$D$14)</f>
      </c>
      <c r="H62" s="25" t="str">
        <f>IF(INT(TEXT(Input!$D$5,"mm"))&gt;=10,CONCATENATE(RIGHT(TEXT(Input!$D$5,"yyyy")+543,2)+1&amp;"31000"),CONCATENATE(RIGHT(TEXT(Input!$D$5,"yyyy")+543,2)&amp;"31000"))</f>
        <v>4331000</v>
      </c>
      <c r="I62" s="33">
        <f t="shared" si="0"/>
      </c>
      <c r="J62" s="33">
        <f t="shared" si="1"/>
      </c>
      <c r="K62" s="32"/>
      <c r="L62" s="92">
        <f>ABS(Input!F74-Input!G74)</f>
        <v>0</v>
      </c>
      <c r="M62" s="25" t="str">
        <f>CONCATENATE("FAC9=",Input!J74)</f>
        <v>FAC9=</v>
      </c>
      <c r="N62" s="29"/>
      <c r="O62" s="29"/>
      <c r="P62" s="29"/>
      <c r="Q62" s="32"/>
      <c r="R62" s="32"/>
      <c r="S62" s="32"/>
      <c r="T62" s="32"/>
      <c r="U62" s="29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24"/>
      <c r="AM62" s="32"/>
      <c r="AN62" s="32"/>
      <c r="AO62" s="32"/>
      <c r="AP62" s="108"/>
    </row>
    <row r="63" spans="1:42" s="94" customFormat="1" ht="10.5">
      <c r="A63" s="29">
        <v>56</v>
      </c>
      <c r="B63" s="33" t="s">
        <v>64</v>
      </c>
      <c r="C63" s="26" t="str">
        <f>IF(Input!F75-Input!G75&gt;=0,"40","50")</f>
        <v>40</v>
      </c>
      <c r="D63" s="30" t="s">
        <v>70</v>
      </c>
      <c r="E63" s="33">
        <f>CONCATENATE(Input!B75)</f>
      </c>
      <c r="F63" s="33">
        <f>CONCATENATE(Input!$D$10)</f>
      </c>
      <c r="G63" s="33">
        <f>CONCATENATE(Input!$D$14)</f>
      </c>
      <c r="H63" s="25" t="str">
        <f>IF(INT(TEXT(Input!$D$5,"mm"))&gt;=10,CONCATENATE(RIGHT(TEXT(Input!$D$5,"yyyy")+543,2)+1&amp;"31000"),CONCATENATE(RIGHT(TEXT(Input!$D$5,"yyyy")+543,2)&amp;"31000"))</f>
        <v>4331000</v>
      </c>
      <c r="I63" s="33">
        <f t="shared" si="0"/>
      </c>
      <c r="J63" s="33">
        <f t="shared" si="1"/>
      </c>
      <c r="K63" s="32"/>
      <c r="L63" s="92">
        <f>ABS(Input!F75-Input!G75)</f>
        <v>0</v>
      </c>
      <c r="M63" s="25" t="str">
        <f>CONCATENATE("FAC9=",Input!J75)</f>
        <v>FAC9=</v>
      </c>
      <c r="N63" s="29"/>
      <c r="O63" s="29"/>
      <c r="P63" s="29"/>
      <c r="Q63" s="32"/>
      <c r="R63" s="32"/>
      <c r="S63" s="32"/>
      <c r="T63" s="32"/>
      <c r="U63" s="29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24"/>
      <c r="AM63" s="32"/>
      <c r="AN63" s="32"/>
      <c r="AO63" s="32"/>
      <c r="AP63" s="108"/>
    </row>
    <row r="64" spans="1:42" s="94" customFormat="1" ht="10.5">
      <c r="A64" s="32">
        <v>57</v>
      </c>
      <c r="B64" s="33" t="s">
        <v>64</v>
      </c>
      <c r="C64" s="26" t="str">
        <f>IF(Input!F76-Input!G76&gt;=0,"40","50")</f>
        <v>40</v>
      </c>
      <c r="D64" s="30" t="s">
        <v>70</v>
      </c>
      <c r="E64" s="33">
        <f>CONCATENATE(Input!B76)</f>
      </c>
      <c r="F64" s="33">
        <f>CONCATENATE(Input!$D$10)</f>
      </c>
      <c r="G64" s="33">
        <f>CONCATENATE(Input!$D$14)</f>
      </c>
      <c r="H64" s="25" t="str">
        <f>IF(INT(TEXT(Input!$D$5,"mm"))&gt;=10,CONCATENATE(RIGHT(TEXT(Input!$D$5,"yyyy")+543,2)+1&amp;"31000"),CONCATENATE(RIGHT(TEXT(Input!$D$5,"yyyy")+543,2)&amp;"31000"))</f>
        <v>4331000</v>
      </c>
      <c r="I64" s="33">
        <f t="shared" si="0"/>
      </c>
      <c r="J64" s="33">
        <f t="shared" si="1"/>
      </c>
      <c r="K64" s="32"/>
      <c r="L64" s="92">
        <f>ABS(Input!F76-Input!G76)</f>
        <v>0</v>
      </c>
      <c r="M64" s="25" t="str">
        <f>CONCATENATE("FAC9=",Input!J76)</f>
        <v>FAC9=</v>
      </c>
      <c r="N64" s="29"/>
      <c r="O64" s="29"/>
      <c r="P64" s="29"/>
      <c r="Q64" s="32"/>
      <c r="R64" s="32"/>
      <c r="S64" s="32"/>
      <c r="T64" s="32"/>
      <c r="U64" s="29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24"/>
      <c r="AM64" s="32"/>
      <c r="AN64" s="32"/>
      <c r="AO64" s="32"/>
      <c r="AP64" s="108"/>
    </row>
    <row r="65" spans="1:42" s="94" customFormat="1" ht="10.5">
      <c r="A65" s="29">
        <v>58</v>
      </c>
      <c r="B65" s="33" t="s">
        <v>64</v>
      </c>
      <c r="C65" s="26" t="str">
        <f>IF(Input!F77-Input!G77&gt;=0,"40","50")</f>
        <v>40</v>
      </c>
      <c r="D65" s="30" t="s">
        <v>70</v>
      </c>
      <c r="E65" s="33">
        <f>CONCATENATE(Input!B77)</f>
      </c>
      <c r="F65" s="33">
        <f>CONCATENATE(Input!$D$10)</f>
      </c>
      <c r="G65" s="33">
        <f>CONCATENATE(Input!$D$14)</f>
      </c>
      <c r="H65" s="25" t="str">
        <f>IF(INT(TEXT(Input!$D$5,"mm"))&gt;=10,CONCATENATE(RIGHT(TEXT(Input!$D$5,"yyyy")+543,2)+1&amp;"31000"),CONCATENATE(RIGHT(TEXT(Input!$D$5,"yyyy")+543,2)&amp;"31000"))</f>
        <v>4331000</v>
      </c>
      <c r="I65" s="33">
        <f t="shared" si="0"/>
      </c>
      <c r="J65" s="33">
        <f t="shared" si="1"/>
      </c>
      <c r="K65" s="32"/>
      <c r="L65" s="92">
        <f>ABS(Input!F77-Input!G77)</f>
        <v>0</v>
      </c>
      <c r="M65" s="25" t="str">
        <f>CONCATENATE("FAC9=",Input!J77)</f>
        <v>FAC9=</v>
      </c>
      <c r="N65" s="29"/>
      <c r="O65" s="29"/>
      <c r="P65" s="29"/>
      <c r="Q65" s="32"/>
      <c r="R65" s="32"/>
      <c r="S65" s="32"/>
      <c r="T65" s="32"/>
      <c r="U65" s="29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24"/>
      <c r="AM65" s="32"/>
      <c r="AN65" s="32"/>
      <c r="AO65" s="32"/>
      <c r="AP65" s="108"/>
    </row>
    <row r="66" spans="1:42" s="94" customFormat="1" ht="10.5">
      <c r="A66" s="29">
        <v>59</v>
      </c>
      <c r="B66" s="33" t="s">
        <v>64</v>
      </c>
      <c r="C66" s="26" t="str">
        <f>IF(Input!F78-Input!G78&gt;=0,"40","50")</f>
        <v>40</v>
      </c>
      <c r="D66" s="30" t="s">
        <v>70</v>
      </c>
      <c r="E66" s="33">
        <f>CONCATENATE(Input!B78)</f>
      </c>
      <c r="F66" s="33">
        <f>CONCATENATE(Input!$D$10)</f>
      </c>
      <c r="G66" s="33">
        <f>CONCATENATE(Input!$D$14)</f>
      </c>
      <c r="H66" s="25" t="str">
        <f>IF(INT(TEXT(Input!$D$5,"mm"))&gt;=10,CONCATENATE(RIGHT(TEXT(Input!$D$5,"yyyy")+543,2)+1&amp;"31000"),CONCATENATE(RIGHT(TEXT(Input!$D$5,"yyyy")+543,2)&amp;"31000"))</f>
        <v>4331000</v>
      </c>
      <c r="I66" s="33">
        <f t="shared" si="0"/>
      </c>
      <c r="J66" s="33">
        <f t="shared" si="1"/>
      </c>
      <c r="K66" s="32"/>
      <c r="L66" s="92">
        <f>ABS(Input!F78-Input!G78)</f>
        <v>0</v>
      </c>
      <c r="M66" s="25" t="str">
        <f>CONCATENATE("FAC9=",Input!J78)</f>
        <v>FAC9=</v>
      </c>
      <c r="N66" s="29"/>
      <c r="O66" s="29"/>
      <c r="P66" s="29"/>
      <c r="Q66" s="32"/>
      <c r="R66" s="32"/>
      <c r="S66" s="32"/>
      <c r="T66" s="32"/>
      <c r="U66" s="29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24"/>
      <c r="AM66" s="32"/>
      <c r="AN66" s="32"/>
      <c r="AO66" s="32"/>
      <c r="AP66" s="108"/>
    </row>
    <row r="67" spans="1:42" s="94" customFormat="1" ht="10.5">
      <c r="A67" s="32">
        <v>60</v>
      </c>
      <c r="B67" s="33" t="s">
        <v>64</v>
      </c>
      <c r="C67" s="26" t="str">
        <f>IF(Input!F79-Input!G79&gt;=0,"40","50")</f>
        <v>40</v>
      </c>
      <c r="D67" s="30" t="s">
        <v>70</v>
      </c>
      <c r="E67" s="33">
        <f>CONCATENATE(Input!B79)</f>
      </c>
      <c r="F67" s="33">
        <f>CONCATENATE(Input!$D$10)</f>
      </c>
      <c r="G67" s="33">
        <f>CONCATENATE(Input!$D$14)</f>
      </c>
      <c r="H67" s="25" t="str">
        <f>IF(INT(TEXT(Input!$D$5,"mm"))&gt;=10,CONCATENATE(RIGHT(TEXT(Input!$D$5,"yyyy")+543,2)+1&amp;"31000"),CONCATENATE(RIGHT(TEXT(Input!$D$5,"yyyy")+543,2)&amp;"31000"))</f>
        <v>4331000</v>
      </c>
      <c r="I67" s="33">
        <f t="shared" si="0"/>
      </c>
      <c r="J67" s="33">
        <f t="shared" si="1"/>
      </c>
      <c r="K67" s="32"/>
      <c r="L67" s="92">
        <f>ABS(Input!F79-Input!G79)</f>
        <v>0</v>
      </c>
      <c r="M67" s="25" t="str">
        <f>CONCATENATE("FAC9=",Input!J79)</f>
        <v>FAC9=</v>
      </c>
      <c r="N67" s="29"/>
      <c r="O67" s="29"/>
      <c r="P67" s="29"/>
      <c r="Q67" s="32"/>
      <c r="R67" s="32"/>
      <c r="S67" s="32"/>
      <c r="T67" s="32"/>
      <c r="U67" s="29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24"/>
      <c r="AM67" s="32"/>
      <c r="AN67" s="32"/>
      <c r="AO67" s="32"/>
      <c r="AP67" s="108"/>
    </row>
    <row r="68" spans="1:42" s="94" customFormat="1" ht="10.5">
      <c r="A68" s="29">
        <v>61</v>
      </c>
      <c r="B68" s="33" t="s">
        <v>64</v>
      </c>
      <c r="C68" s="26" t="str">
        <f>IF(Input!F80-Input!G80&gt;=0,"40","50")</f>
        <v>40</v>
      </c>
      <c r="D68" s="30" t="s">
        <v>70</v>
      </c>
      <c r="E68" s="33">
        <f>CONCATENATE(Input!B80)</f>
      </c>
      <c r="F68" s="33">
        <f>CONCATENATE(Input!$D$10)</f>
      </c>
      <c r="G68" s="33">
        <f>CONCATENATE(Input!$D$14)</f>
      </c>
      <c r="H68" s="25" t="str">
        <f>IF(INT(TEXT(Input!$D$5,"mm"))&gt;=10,CONCATENATE(RIGHT(TEXT(Input!$D$5,"yyyy")+543,2)+1&amp;"31000"),CONCATENATE(RIGHT(TEXT(Input!$D$5,"yyyy")+543,2)&amp;"31000"))</f>
        <v>4331000</v>
      </c>
      <c r="I68" s="33">
        <f t="shared" si="0"/>
      </c>
      <c r="J68" s="33">
        <f t="shared" si="1"/>
      </c>
      <c r="K68" s="32"/>
      <c r="L68" s="92">
        <f>ABS(Input!F80-Input!G80)</f>
        <v>0</v>
      </c>
      <c r="M68" s="25" t="str">
        <f>CONCATENATE("FAC9=",Input!J80)</f>
        <v>FAC9=</v>
      </c>
      <c r="N68" s="29"/>
      <c r="O68" s="29"/>
      <c r="P68" s="29"/>
      <c r="Q68" s="32"/>
      <c r="R68" s="32"/>
      <c r="S68" s="32"/>
      <c r="T68" s="32"/>
      <c r="U68" s="29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24"/>
      <c r="AM68" s="32"/>
      <c r="AN68" s="32"/>
      <c r="AO68" s="32"/>
      <c r="AP68" s="108"/>
    </row>
    <row r="69" spans="1:42" s="94" customFormat="1" ht="10.5">
      <c r="A69" s="29">
        <v>62</v>
      </c>
      <c r="B69" s="33" t="s">
        <v>64</v>
      </c>
      <c r="C69" s="26" t="str">
        <f>IF(Input!F81-Input!G81&gt;=0,"40","50")</f>
        <v>40</v>
      </c>
      <c r="D69" s="30" t="s">
        <v>70</v>
      </c>
      <c r="E69" s="33">
        <f>CONCATENATE(Input!B81)</f>
      </c>
      <c r="F69" s="33">
        <f>CONCATENATE(Input!$D$10)</f>
      </c>
      <c r="G69" s="33">
        <f>CONCATENATE(Input!$D$14)</f>
      </c>
      <c r="H69" s="25" t="str">
        <f>IF(INT(TEXT(Input!$D$5,"mm"))&gt;=10,CONCATENATE(RIGHT(TEXT(Input!$D$5,"yyyy")+543,2)+1&amp;"31000"),CONCATENATE(RIGHT(TEXT(Input!$D$5,"yyyy")+543,2)&amp;"31000"))</f>
        <v>4331000</v>
      </c>
      <c r="I69" s="33">
        <f t="shared" si="0"/>
      </c>
      <c r="J69" s="33">
        <f t="shared" si="1"/>
      </c>
      <c r="K69" s="32"/>
      <c r="L69" s="92">
        <f>ABS(Input!F81-Input!G81)</f>
        <v>0</v>
      </c>
      <c r="M69" s="25" t="str">
        <f>CONCATENATE("FAC9=",Input!J81)</f>
        <v>FAC9=</v>
      </c>
      <c r="N69" s="29"/>
      <c r="O69" s="29"/>
      <c r="P69" s="29"/>
      <c r="Q69" s="32"/>
      <c r="R69" s="32"/>
      <c r="S69" s="32"/>
      <c r="T69" s="32"/>
      <c r="U69" s="29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24"/>
      <c r="AM69" s="32"/>
      <c r="AN69" s="32"/>
      <c r="AO69" s="32"/>
      <c r="AP69" s="108"/>
    </row>
    <row r="70" spans="1:42" s="94" customFormat="1" ht="10.5">
      <c r="A70" s="32">
        <v>63</v>
      </c>
      <c r="B70" s="33" t="s">
        <v>64</v>
      </c>
      <c r="C70" s="26" t="str">
        <f>IF(Input!F82-Input!G82&gt;=0,"40","50")</f>
        <v>40</v>
      </c>
      <c r="D70" s="30" t="s">
        <v>70</v>
      </c>
      <c r="E70" s="33">
        <f>CONCATENATE(Input!B82)</f>
      </c>
      <c r="F70" s="33">
        <f>CONCATENATE(Input!$D$10)</f>
      </c>
      <c r="G70" s="33">
        <f>CONCATENATE(Input!$D$14)</f>
      </c>
      <c r="H70" s="25" t="str">
        <f>IF(INT(TEXT(Input!$D$5,"mm"))&gt;=10,CONCATENATE(RIGHT(TEXT(Input!$D$5,"yyyy")+543,2)+1&amp;"31000"),CONCATENATE(RIGHT(TEXT(Input!$D$5,"yyyy")+543,2)&amp;"31000"))</f>
        <v>4331000</v>
      </c>
      <c r="I70" s="33">
        <f t="shared" si="0"/>
      </c>
      <c r="J70" s="33">
        <f t="shared" si="1"/>
      </c>
      <c r="K70" s="32"/>
      <c r="L70" s="92">
        <f>ABS(Input!F82-Input!G82)</f>
        <v>0</v>
      </c>
      <c r="M70" s="25" t="str">
        <f>CONCATENATE("FAC9=",Input!J82)</f>
        <v>FAC9=</v>
      </c>
      <c r="N70" s="29"/>
      <c r="O70" s="29"/>
      <c r="P70" s="29"/>
      <c r="Q70" s="32"/>
      <c r="R70" s="32"/>
      <c r="S70" s="32"/>
      <c r="T70" s="32"/>
      <c r="U70" s="29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24"/>
      <c r="AM70" s="32"/>
      <c r="AN70" s="32"/>
      <c r="AO70" s="32"/>
      <c r="AP70" s="108"/>
    </row>
    <row r="71" spans="1:42" s="94" customFormat="1" ht="10.5">
      <c r="A71" s="29">
        <v>64</v>
      </c>
      <c r="B71" s="33" t="s">
        <v>64</v>
      </c>
      <c r="C71" s="26" t="str">
        <f>IF(Input!F83-Input!G83&gt;=0,"40","50")</f>
        <v>40</v>
      </c>
      <c r="D71" s="30" t="s">
        <v>70</v>
      </c>
      <c r="E71" s="33">
        <f>CONCATENATE(Input!B83)</f>
      </c>
      <c r="F71" s="33">
        <f>CONCATENATE(Input!$D$10)</f>
      </c>
      <c r="G71" s="33">
        <f>CONCATENATE(Input!$D$14)</f>
      </c>
      <c r="H71" s="25" t="str">
        <f>IF(INT(TEXT(Input!$D$5,"mm"))&gt;=10,CONCATENATE(RIGHT(TEXT(Input!$D$5,"yyyy")+543,2)+1&amp;"31000"),CONCATENATE(RIGHT(TEXT(Input!$D$5,"yyyy")+543,2)&amp;"31000"))</f>
        <v>4331000</v>
      </c>
      <c r="I71" s="33">
        <f t="shared" si="0"/>
      </c>
      <c r="J71" s="33">
        <f t="shared" si="1"/>
      </c>
      <c r="K71" s="32"/>
      <c r="L71" s="92">
        <f>ABS(Input!F83-Input!G83)</f>
        <v>0</v>
      </c>
      <c r="M71" s="25" t="str">
        <f>CONCATENATE("FAC9=",Input!J83)</f>
        <v>FAC9=</v>
      </c>
      <c r="N71" s="29"/>
      <c r="O71" s="29"/>
      <c r="P71" s="29"/>
      <c r="Q71" s="32"/>
      <c r="R71" s="32"/>
      <c r="S71" s="32"/>
      <c r="T71" s="32"/>
      <c r="U71" s="29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24"/>
      <c r="AM71" s="32"/>
      <c r="AN71" s="32"/>
      <c r="AO71" s="32"/>
      <c r="AP71" s="108"/>
    </row>
    <row r="72" spans="1:42" s="94" customFormat="1" ht="10.5">
      <c r="A72" s="29">
        <v>65</v>
      </c>
      <c r="B72" s="33" t="s">
        <v>64</v>
      </c>
      <c r="C72" s="26" t="str">
        <f>IF(Input!F84-Input!G84&gt;=0,"40","50")</f>
        <v>40</v>
      </c>
      <c r="D72" s="30" t="s">
        <v>70</v>
      </c>
      <c r="E72" s="33">
        <f>CONCATENATE(Input!B84)</f>
      </c>
      <c r="F72" s="33">
        <f>CONCATENATE(Input!$D$10)</f>
      </c>
      <c r="G72" s="33">
        <f>CONCATENATE(Input!$D$14)</f>
      </c>
      <c r="H72" s="25" t="str">
        <f>IF(INT(TEXT(Input!$D$5,"mm"))&gt;=10,CONCATENATE(RIGHT(TEXT(Input!$D$5,"yyyy")+543,2)+1&amp;"31000"),CONCATENATE(RIGHT(TEXT(Input!$D$5,"yyyy")+543,2)&amp;"31000"))</f>
        <v>4331000</v>
      </c>
      <c r="I72" s="33">
        <f t="shared" si="0"/>
      </c>
      <c r="J72" s="33">
        <f t="shared" si="1"/>
      </c>
      <c r="K72" s="32"/>
      <c r="L72" s="92">
        <f>ABS(Input!F84-Input!G84)</f>
        <v>0</v>
      </c>
      <c r="M72" s="25" t="str">
        <f>CONCATENATE("FAC9=",Input!J84)</f>
        <v>FAC9=</v>
      </c>
      <c r="N72" s="29"/>
      <c r="O72" s="29"/>
      <c r="P72" s="29"/>
      <c r="Q72" s="32"/>
      <c r="R72" s="32"/>
      <c r="S72" s="32"/>
      <c r="T72" s="32"/>
      <c r="U72" s="29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24"/>
      <c r="AM72" s="32"/>
      <c r="AN72" s="32"/>
      <c r="AO72" s="32"/>
      <c r="AP72" s="108"/>
    </row>
    <row r="73" spans="1:42" s="94" customFormat="1" ht="10.5">
      <c r="A73" s="32">
        <v>66</v>
      </c>
      <c r="B73" s="33" t="s">
        <v>64</v>
      </c>
      <c r="C73" s="26" t="str">
        <f>IF(Input!F85-Input!G85&gt;=0,"40","50")</f>
        <v>40</v>
      </c>
      <c r="D73" s="30" t="s">
        <v>70</v>
      </c>
      <c r="E73" s="33">
        <f>CONCATENATE(Input!B85)</f>
      </c>
      <c r="F73" s="33">
        <f>CONCATENATE(Input!$D$10)</f>
      </c>
      <c r="G73" s="33">
        <f>CONCATENATE(Input!$D$14)</f>
      </c>
      <c r="H73" s="25" t="str">
        <f>IF(INT(TEXT(Input!$D$5,"mm"))&gt;=10,CONCATENATE(RIGHT(TEXT(Input!$D$5,"yyyy")+543,2)+1&amp;"31000"),CONCATENATE(RIGHT(TEXT(Input!$D$5,"yyyy")+543,2)&amp;"31000"))</f>
        <v>4331000</v>
      </c>
      <c r="I73" s="33">
        <f aca="true" t="shared" si="2" ref="I73:I136">CONCATENATE(LEFT($K$5,5))</f>
      </c>
      <c r="J73" s="33">
        <f aca="true" t="shared" si="3" ref="J73:J136">IF(LEN(F73)&gt;0,"P"&amp;F73,"")</f>
      </c>
      <c r="K73" s="32"/>
      <c r="L73" s="92">
        <f>ABS(Input!F85-Input!G85)</f>
        <v>0</v>
      </c>
      <c r="M73" s="25" t="str">
        <f>CONCATENATE("FAC9=",Input!J85)</f>
        <v>FAC9=</v>
      </c>
      <c r="N73" s="29"/>
      <c r="O73" s="29"/>
      <c r="P73" s="29"/>
      <c r="Q73" s="32"/>
      <c r="R73" s="32"/>
      <c r="S73" s="32"/>
      <c r="T73" s="32"/>
      <c r="U73" s="29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24"/>
      <c r="AM73" s="32"/>
      <c r="AN73" s="32"/>
      <c r="AO73" s="32"/>
      <c r="AP73" s="108"/>
    </row>
    <row r="74" spans="1:42" s="94" customFormat="1" ht="10.5">
      <c r="A74" s="29">
        <v>67</v>
      </c>
      <c r="B74" s="33" t="s">
        <v>64</v>
      </c>
      <c r="C74" s="26" t="str">
        <f>IF(Input!F86-Input!G86&gt;=0,"40","50")</f>
        <v>40</v>
      </c>
      <c r="D74" s="30" t="s">
        <v>70</v>
      </c>
      <c r="E74" s="33">
        <f>CONCATENATE(Input!B86)</f>
      </c>
      <c r="F74" s="33">
        <f>CONCATENATE(Input!$D$10)</f>
      </c>
      <c r="G74" s="33">
        <f>CONCATENATE(Input!$D$14)</f>
      </c>
      <c r="H74" s="25" t="str">
        <f>IF(INT(TEXT(Input!$D$5,"mm"))&gt;=10,CONCATENATE(RIGHT(TEXT(Input!$D$5,"yyyy")+543,2)+1&amp;"31000"),CONCATENATE(RIGHT(TEXT(Input!$D$5,"yyyy")+543,2)&amp;"31000"))</f>
        <v>4331000</v>
      </c>
      <c r="I74" s="33">
        <f t="shared" si="2"/>
      </c>
      <c r="J74" s="33">
        <f t="shared" si="3"/>
      </c>
      <c r="K74" s="32"/>
      <c r="L74" s="92">
        <f>ABS(Input!F86-Input!G86)</f>
        <v>0</v>
      </c>
      <c r="M74" s="25" t="str">
        <f>CONCATENATE("FAC9=",Input!J86)</f>
        <v>FAC9=</v>
      </c>
      <c r="N74" s="29"/>
      <c r="O74" s="29"/>
      <c r="P74" s="29"/>
      <c r="Q74" s="32"/>
      <c r="R74" s="32"/>
      <c r="S74" s="32"/>
      <c r="T74" s="32"/>
      <c r="U74" s="29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24"/>
      <c r="AM74" s="32"/>
      <c r="AN74" s="32"/>
      <c r="AO74" s="32"/>
      <c r="AP74" s="108"/>
    </row>
    <row r="75" spans="1:42" s="94" customFormat="1" ht="10.5">
      <c r="A75" s="29">
        <v>68</v>
      </c>
      <c r="B75" s="33" t="s">
        <v>64</v>
      </c>
      <c r="C75" s="26" t="str">
        <f>IF(Input!F87-Input!G87&gt;=0,"40","50")</f>
        <v>40</v>
      </c>
      <c r="D75" s="30" t="s">
        <v>70</v>
      </c>
      <c r="E75" s="33">
        <f>CONCATENATE(Input!B87)</f>
      </c>
      <c r="F75" s="33">
        <f>CONCATENATE(Input!$D$10)</f>
      </c>
      <c r="G75" s="33">
        <f>CONCATENATE(Input!$D$14)</f>
      </c>
      <c r="H75" s="25" t="str">
        <f>IF(INT(TEXT(Input!$D$5,"mm"))&gt;=10,CONCATENATE(RIGHT(TEXT(Input!$D$5,"yyyy")+543,2)+1&amp;"31000"),CONCATENATE(RIGHT(TEXT(Input!$D$5,"yyyy")+543,2)&amp;"31000"))</f>
        <v>4331000</v>
      </c>
      <c r="I75" s="33">
        <f t="shared" si="2"/>
      </c>
      <c r="J75" s="33">
        <f t="shared" si="3"/>
      </c>
      <c r="K75" s="32"/>
      <c r="L75" s="92">
        <f>ABS(Input!F87-Input!G87)</f>
        <v>0</v>
      </c>
      <c r="M75" s="25" t="str">
        <f>CONCATENATE("FAC9=",Input!J87)</f>
        <v>FAC9=</v>
      </c>
      <c r="N75" s="29"/>
      <c r="O75" s="29"/>
      <c r="P75" s="29"/>
      <c r="Q75" s="32"/>
      <c r="R75" s="32"/>
      <c r="S75" s="32"/>
      <c r="T75" s="32"/>
      <c r="U75" s="29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24"/>
      <c r="AM75" s="32"/>
      <c r="AN75" s="32"/>
      <c r="AO75" s="32"/>
      <c r="AP75" s="108"/>
    </row>
    <row r="76" spans="1:42" s="94" customFormat="1" ht="10.5">
      <c r="A76" s="32">
        <v>69</v>
      </c>
      <c r="B76" s="33" t="s">
        <v>64</v>
      </c>
      <c r="C76" s="26" t="str">
        <f>IF(Input!F88-Input!G88&gt;=0,"40","50")</f>
        <v>40</v>
      </c>
      <c r="D76" s="30" t="s">
        <v>70</v>
      </c>
      <c r="E76" s="33">
        <f>CONCATENATE(Input!B88)</f>
      </c>
      <c r="F76" s="33">
        <f>CONCATENATE(Input!$D$10)</f>
      </c>
      <c r="G76" s="33">
        <f>CONCATENATE(Input!$D$14)</f>
      </c>
      <c r="H76" s="25" t="str">
        <f>IF(INT(TEXT(Input!$D$5,"mm"))&gt;=10,CONCATENATE(RIGHT(TEXT(Input!$D$5,"yyyy")+543,2)+1&amp;"31000"),CONCATENATE(RIGHT(TEXT(Input!$D$5,"yyyy")+543,2)&amp;"31000"))</f>
        <v>4331000</v>
      </c>
      <c r="I76" s="33">
        <f t="shared" si="2"/>
      </c>
      <c r="J76" s="33">
        <f t="shared" si="3"/>
      </c>
      <c r="K76" s="32"/>
      <c r="L76" s="92">
        <f>ABS(Input!F88-Input!G88)</f>
        <v>0</v>
      </c>
      <c r="M76" s="25" t="str">
        <f>CONCATENATE("FAC9=",Input!J88)</f>
        <v>FAC9=</v>
      </c>
      <c r="N76" s="29"/>
      <c r="O76" s="29"/>
      <c r="P76" s="29"/>
      <c r="Q76" s="32"/>
      <c r="R76" s="32"/>
      <c r="S76" s="32"/>
      <c r="T76" s="32"/>
      <c r="U76" s="29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24"/>
      <c r="AM76" s="32"/>
      <c r="AN76" s="32"/>
      <c r="AO76" s="32"/>
      <c r="AP76" s="108"/>
    </row>
    <row r="77" spans="1:42" s="94" customFormat="1" ht="10.5">
      <c r="A77" s="29">
        <v>70</v>
      </c>
      <c r="B77" s="33" t="s">
        <v>64</v>
      </c>
      <c r="C77" s="26" t="str">
        <f>IF(Input!F89-Input!G89&gt;=0,"40","50")</f>
        <v>40</v>
      </c>
      <c r="D77" s="30" t="s">
        <v>70</v>
      </c>
      <c r="E77" s="33">
        <f>CONCATENATE(Input!B89)</f>
      </c>
      <c r="F77" s="33">
        <f>CONCATENATE(Input!$D$10)</f>
      </c>
      <c r="G77" s="33">
        <f>CONCATENATE(Input!$D$14)</f>
      </c>
      <c r="H77" s="25" t="str">
        <f>IF(INT(TEXT(Input!$D$5,"mm"))&gt;=10,CONCATENATE(RIGHT(TEXT(Input!$D$5,"yyyy")+543,2)+1&amp;"31000"),CONCATENATE(RIGHT(TEXT(Input!$D$5,"yyyy")+543,2)&amp;"31000"))</f>
        <v>4331000</v>
      </c>
      <c r="I77" s="33">
        <f t="shared" si="2"/>
      </c>
      <c r="J77" s="33">
        <f t="shared" si="3"/>
      </c>
      <c r="K77" s="32"/>
      <c r="L77" s="92">
        <f>ABS(Input!F89-Input!G89)</f>
        <v>0</v>
      </c>
      <c r="M77" s="25" t="str">
        <f>CONCATENATE("FAC9=",Input!J89)</f>
        <v>FAC9=</v>
      </c>
      <c r="N77" s="29"/>
      <c r="O77" s="29"/>
      <c r="P77" s="29"/>
      <c r="Q77" s="32"/>
      <c r="R77" s="32"/>
      <c r="S77" s="32"/>
      <c r="T77" s="32"/>
      <c r="U77" s="29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24"/>
      <c r="AM77" s="32"/>
      <c r="AN77" s="32"/>
      <c r="AO77" s="32"/>
      <c r="AP77" s="108"/>
    </row>
    <row r="78" spans="1:42" s="94" customFormat="1" ht="10.5">
      <c r="A78" s="29">
        <v>71</v>
      </c>
      <c r="B78" s="33" t="s">
        <v>64</v>
      </c>
      <c r="C78" s="26" t="str">
        <f>IF(Input!F90-Input!G90&gt;=0,"40","50")</f>
        <v>40</v>
      </c>
      <c r="D78" s="30" t="s">
        <v>70</v>
      </c>
      <c r="E78" s="33">
        <f>CONCATENATE(Input!B90)</f>
      </c>
      <c r="F78" s="33">
        <f>CONCATENATE(Input!$D$10)</f>
      </c>
      <c r="G78" s="33">
        <f>CONCATENATE(Input!$D$14)</f>
      </c>
      <c r="H78" s="25" t="str">
        <f>IF(INT(TEXT(Input!$D$5,"mm"))&gt;=10,CONCATENATE(RIGHT(TEXT(Input!$D$5,"yyyy")+543,2)+1&amp;"31000"),CONCATENATE(RIGHT(TEXT(Input!$D$5,"yyyy")+543,2)&amp;"31000"))</f>
        <v>4331000</v>
      </c>
      <c r="I78" s="33">
        <f t="shared" si="2"/>
      </c>
      <c r="J78" s="33">
        <f t="shared" si="3"/>
      </c>
      <c r="K78" s="32"/>
      <c r="L78" s="92">
        <f>ABS(Input!F90-Input!G90)</f>
        <v>0</v>
      </c>
      <c r="M78" s="25" t="str">
        <f>CONCATENATE("FAC9=",Input!J90)</f>
        <v>FAC9=</v>
      </c>
      <c r="N78" s="29"/>
      <c r="O78" s="29"/>
      <c r="P78" s="29"/>
      <c r="Q78" s="32"/>
      <c r="R78" s="32"/>
      <c r="S78" s="32"/>
      <c r="T78" s="32"/>
      <c r="U78" s="29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24"/>
      <c r="AM78" s="32"/>
      <c r="AN78" s="32"/>
      <c r="AO78" s="32"/>
      <c r="AP78" s="108"/>
    </row>
    <row r="79" spans="1:42" s="94" customFormat="1" ht="10.5">
      <c r="A79" s="32">
        <v>72</v>
      </c>
      <c r="B79" s="33" t="s">
        <v>64</v>
      </c>
      <c r="C79" s="26" t="str">
        <f>IF(Input!F91-Input!G91&gt;=0,"40","50")</f>
        <v>40</v>
      </c>
      <c r="D79" s="30" t="s">
        <v>70</v>
      </c>
      <c r="E79" s="33">
        <f>CONCATENATE(Input!B91)</f>
      </c>
      <c r="F79" s="33">
        <f>CONCATENATE(Input!$D$10)</f>
      </c>
      <c r="G79" s="33">
        <f>CONCATENATE(Input!$D$14)</f>
      </c>
      <c r="H79" s="25" t="str">
        <f>IF(INT(TEXT(Input!$D$5,"mm"))&gt;=10,CONCATENATE(RIGHT(TEXT(Input!$D$5,"yyyy")+543,2)+1&amp;"31000"),CONCATENATE(RIGHT(TEXT(Input!$D$5,"yyyy")+543,2)&amp;"31000"))</f>
        <v>4331000</v>
      </c>
      <c r="I79" s="33">
        <f t="shared" si="2"/>
      </c>
      <c r="J79" s="33">
        <f t="shared" si="3"/>
      </c>
      <c r="K79" s="32"/>
      <c r="L79" s="92">
        <f>ABS(Input!F91-Input!G91)</f>
        <v>0</v>
      </c>
      <c r="M79" s="25" t="str">
        <f>CONCATENATE("FAC9=",Input!J91)</f>
        <v>FAC9=</v>
      </c>
      <c r="N79" s="29"/>
      <c r="O79" s="29"/>
      <c r="P79" s="29"/>
      <c r="Q79" s="32"/>
      <c r="R79" s="32"/>
      <c r="S79" s="32"/>
      <c r="T79" s="32"/>
      <c r="U79" s="29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24"/>
      <c r="AM79" s="32"/>
      <c r="AN79" s="32"/>
      <c r="AO79" s="32"/>
      <c r="AP79" s="108"/>
    </row>
    <row r="80" spans="1:42" s="94" customFormat="1" ht="10.5">
      <c r="A80" s="29">
        <v>73</v>
      </c>
      <c r="B80" s="33" t="s">
        <v>64</v>
      </c>
      <c r="C80" s="26" t="str">
        <f>IF(Input!F92-Input!G92&gt;=0,"40","50")</f>
        <v>40</v>
      </c>
      <c r="D80" s="30" t="s">
        <v>70</v>
      </c>
      <c r="E80" s="33">
        <f>CONCATENATE(Input!B92)</f>
      </c>
      <c r="F80" s="33">
        <f>CONCATENATE(Input!$D$10)</f>
      </c>
      <c r="G80" s="33">
        <f>CONCATENATE(Input!$D$14)</f>
      </c>
      <c r="H80" s="25" t="str">
        <f>IF(INT(TEXT(Input!$D$5,"mm"))&gt;=10,CONCATENATE(RIGHT(TEXT(Input!$D$5,"yyyy")+543,2)+1&amp;"31000"),CONCATENATE(RIGHT(TEXT(Input!$D$5,"yyyy")+543,2)&amp;"31000"))</f>
        <v>4331000</v>
      </c>
      <c r="I80" s="33">
        <f t="shared" si="2"/>
      </c>
      <c r="J80" s="33">
        <f t="shared" si="3"/>
      </c>
      <c r="K80" s="32"/>
      <c r="L80" s="92">
        <f>ABS(Input!F92-Input!G92)</f>
        <v>0</v>
      </c>
      <c r="M80" s="25" t="str">
        <f>CONCATENATE("FAC9=",Input!J92)</f>
        <v>FAC9=</v>
      </c>
      <c r="N80" s="29"/>
      <c r="O80" s="29"/>
      <c r="P80" s="29"/>
      <c r="Q80" s="32"/>
      <c r="R80" s="32"/>
      <c r="S80" s="32"/>
      <c r="T80" s="32"/>
      <c r="U80" s="29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24"/>
      <c r="AM80" s="32"/>
      <c r="AN80" s="32"/>
      <c r="AO80" s="32"/>
      <c r="AP80" s="108"/>
    </row>
    <row r="81" spans="1:42" s="94" customFormat="1" ht="10.5">
      <c r="A81" s="29">
        <v>74</v>
      </c>
      <c r="B81" s="33" t="s">
        <v>64</v>
      </c>
      <c r="C81" s="26" t="str">
        <f>IF(Input!F93-Input!G93&gt;=0,"40","50")</f>
        <v>40</v>
      </c>
      <c r="D81" s="30" t="s">
        <v>70</v>
      </c>
      <c r="E81" s="33">
        <f>CONCATENATE(Input!B93)</f>
      </c>
      <c r="F81" s="33">
        <f>CONCATENATE(Input!$D$10)</f>
      </c>
      <c r="G81" s="33">
        <f>CONCATENATE(Input!$D$14)</f>
      </c>
      <c r="H81" s="25" t="str">
        <f>IF(INT(TEXT(Input!$D$5,"mm"))&gt;=10,CONCATENATE(RIGHT(TEXT(Input!$D$5,"yyyy")+543,2)+1&amp;"31000"),CONCATENATE(RIGHT(TEXT(Input!$D$5,"yyyy")+543,2)&amp;"31000"))</f>
        <v>4331000</v>
      </c>
      <c r="I81" s="33">
        <f t="shared" si="2"/>
      </c>
      <c r="J81" s="33">
        <f t="shared" si="3"/>
      </c>
      <c r="K81" s="32"/>
      <c r="L81" s="92">
        <f>ABS(Input!F93-Input!G93)</f>
        <v>0</v>
      </c>
      <c r="M81" s="25" t="str">
        <f>CONCATENATE("FAC9=",Input!J93)</f>
        <v>FAC9=</v>
      </c>
      <c r="N81" s="29"/>
      <c r="O81" s="29"/>
      <c r="P81" s="29"/>
      <c r="Q81" s="32"/>
      <c r="R81" s="32"/>
      <c r="S81" s="32"/>
      <c r="T81" s="32"/>
      <c r="U81" s="29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24"/>
      <c r="AM81" s="32"/>
      <c r="AN81" s="32"/>
      <c r="AO81" s="32"/>
      <c r="AP81" s="108"/>
    </row>
    <row r="82" spans="1:42" s="94" customFormat="1" ht="10.5">
      <c r="A82" s="32">
        <v>75</v>
      </c>
      <c r="B82" s="33" t="s">
        <v>64</v>
      </c>
      <c r="C82" s="26" t="str">
        <f>IF(Input!F94-Input!G94&gt;=0,"40","50")</f>
        <v>40</v>
      </c>
      <c r="D82" s="30" t="s">
        <v>70</v>
      </c>
      <c r="E82" s="33">
        <f>CONCATENATE(Input!B94)</f>
      </c>
      <c r="F82" s="33">
        <f>CONCATENATE(Input!$D$10)</f>
      </c>
      <c r="G82" s="33">
        <f>CONCATENATE(Input!$D$14)</f>
      </c>
      <c r="H82" s="25" t="str">
        <f>IF(INT(TEXT(Input!$D$5,"mm"))&gt;=10,CONCATENATE(RIGHT(TEXT(Input!$D$5,"yyyy")+543,2)+1&amp;"31000"),CONCATENATE(RIGHT(TEXT(Input!$D$5,"yyyy")+543,2)&amp;"31000"))</f>
        <v>4331000</v>
      </c>
      <c r="I82" s="33">
        <f t="shared" si="2"/>
      </c>
      <c r="J82" s="33">
        <f t="shared" si="3"/>
      </c>
      <c r="K82" s="32"/>
      <c r="L82" s="92">
        <f>ABS(Input!F94-Input!G94)</f>
        <v>0</v>
      </c>
      <c r="M82" s="25" t="str">
        <f>CONCATENATE("FAC9=",Input!J94)</f>
        <v>FAC9=</v>
      </c>
      <c r="N82" s="29"/>
      <c r="O82" s="29"/>
      <c r="P82" s="29"/>
      <c r="Q82" s="32"/>
      <c r="R82" s="32"/>
      <c r="S82" s="32"/>
      <c r="T82" s="32"/>
      <c r="U82" s="29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24"/>
      <c r="AM82" s="32"/>
      <c r="AN82" s="32"/>
      <c r="AO82" s="32"/>
      <c r="AP82" s="108"/>
    </row>
    <row r="83" spans="1:42" s="94" customFormat="1" ht="10.5">
      <c r="A83" s="29">
        <v>76</v>
      </c>
      <c r="B83" s="33" t="s">
        <v>64</v>
      </c>
      <c r="C83" s="26" t="str">
        <f>IF(Input!F95-Input!G95&gt;=0,"40","50")</f>
        <v>40</v>
      </c>
      <c r="D83" s="30" t="s">
        <v>70</v>
      </c>
      <c r="E83" s="33">
        <f>CONCATENATE(Input!B95)</f>
      </c>
      <c r="F83" s="33">
        <f>CONCATENATE(Input!$D$10)</f>
      </c>
      <c r="G83" s="33">
        <f>CONCATENATE(Input!$D$14)</f>
      </c>
      <c r="H83" s="25" t="str">
        <f>IF(INT(TEXT(Input!$D$5,"mm"))&gt;=10,CONCATENATE(RIGHT(TEXT(Input!$D$5,"yyyy")+543,2)+1&amp;"31000"),CONCATENATE(RIGHT(TEXT(Input!$D$5,"yyyy")+543,2)&amp;"31000"))</f>
        <v>4331000</v>
      </c>
      <c r="I83" s="33">
        <f t="shared" si="2"/>
      </c>
      <c r="J83" s="33">
        <f t="shared" si="3"/>
      </c>
      <c r="K83" s="32"/>
      <c r="L83" s="92">
        <f>ABS(Input!F95-Input!G95)</f>
        <v>0</v>
      </c>
      <c r="M83" s="25" t="str">
        <f>CONCATENATE("FAC9=",Input!J95)</f>
        <v>FAC9=</v>
      </c>
      <c r="N83" s="29"/>
      <c r="O83" s="29"/>
      <c r="P83" s="29"/>
      <c r="Q83" s="32"/>
      <c r="R83" s="32"/>
      <c r="S83" s="32"/>
      <c r="T83" s="32"/>
      <c r="U83" s="29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24"/>
      <c r="AM83" s="32"/>
      <c r="AN83" s="32"/>
      <c r="AO83" s="32"/>
      <c r="AP83" s="108"/>
    </row>
    <row r="84" spans="1:42" s="94" customFormat="1" ht="10.5">
      <c r="A84" s="29">
        <v>77</v>
      </c>
      <c r="B84" s="33" t="s">
        <v>64</v>
      </c>
      <c r="C84" s="26" t="str">
        <f>IF(Input!F96-Input!G96&gt;=0,"40","50")</f>
        <v>40</v>
      </c>
      <c r="D84" s="30" t="s">
        <v>70</v>
      </c>
      <c r="E84" s="33">
        <f>CONCATENATE(Input!B96)</f>
      </c>
      <c r="F84" s="33">
        <f>CONCATENATE(Input!$D$10)</f>
      </c>
      <c r="G84" s="33">
        <f>CONCATENATE(Input!$D$14)</f>
      </c>
      <c r="H84" s="25" t="str">
        <f>IF(INT(TEXT(Input!$D$5,"mm"))&gt;=10,CONCATENATE(RIGHT(TEXT(Input!$D$5,"yyyy")+543,2)+1&amp;"31000"),CONCATENATE(RIGHT(TEXT(Input!$D$5,"yyyy")+543,2)&amp;"31000"))</f>
        <v>4331000</v>
      </c>
      <c r="I84" s="33">
        <f t="shared" si="2"/>
      </c>
      <c r="J84" s="33">
        <f t="shared" si="3"/>
      </c>
      <c r="K84" s="32"/>
      <c r="L84" s="92">
        <f>ABS(Input!F96-Input!G96)</f>
        <v>0</v>
      </c>
      <c r="M84" s="25" t="str">
        <f>CONCATENATE("FAC9=",Input!J96)</f>
        <v>FAC9=</v>
      </c>
      <c r="N84" s="29"/>
      <c r="O84" s="29"/>
      <c r="P84" s="29"/>
      <c r="Q84" s="32"/>
      <c r="R84" s="32"/>
      <c r="S84" s="32"/>
      <c r="T84" s="32"/>
      <c r="U84" s="29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24"/>
      <c r="AM84" s="32"/>
      <c r="AN84" s="32"/>
      <c r="AO84" s="32"/>
      <c r="AP84" s="108"/>
    </row>
    <row r="85" spans="1:42" s="94" customFormat="1" ht="10.5">
      <c r="A85" s="32">
        <v>78</v>
      </c>
      <c r="B85" s="33" t="s">
        <v>64</v>
      </c>
      <c r="C85" s="26" t="str">
        <f>IF(Input!F97-Input!G97&gt;=0,"40","50")</f>
        <v>40</v>
      </c>
      <c r="D85" s="30" t="s">
        <v>70</v>
      </c>
      <c r="E85" s="33">
        <f>CONCATENATE(Input!B97)</f>
      </c>
      <c r="F85" s="33">
        <f>CONCATENATE(Input!$D$10)</f>
      </c>
      <c r="G85" s="33">
        <f>CONCATENATE(Input!$D$14)</f>
      </c>
      <c r="H85" s="25" t="str">
        <f>IF(INT(TEXT(Input!$D$5,"mm"))&gt;=10,CONCATENATE(RIGHT(TEXT(Input!$D$5,"yyyy")+543,2)+1&amp;"31000"),CONCATENATE(RIGHT(TEXT(Input!$D$5,"yyyy")+543,2)&amp;"31000"))</f>
        <v>4331000</v>
      </c>
      <c r="I85" s="33">
        <f t="shared" si="2"/>
      </c>
      <c r="J85" s="33">
        <f t="shared" si="3"/>
      </c>
      <c r="K85" s="32"/>
      <c r="L85" s="92">
        <f>ABS(Input!F97-Input!G97)</f>
        <v>0</v>
      </c>
      <c r="M85" s="25" t="str">
        <f>CONCATENATE("FAC9=",Input!J97)</f>
        <v>FAC9=</v>
      </c>
      <c r="N85" s="29"/>
      <c r="O85" s="29"/>
      <c r="P85" s="29"/>
      <c r="Q85" s="32"/>
      <c r="R85" s="32"/>
      <c r="S85" s="32"/>
      <c r="T85" s="32"/>
      <c r="U85" s="29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24"/>
      <c r="AM85" s="32"/>
      <c r="AN85" s="32"/>
      <c r="AO85" s="32"/>
      <c r="AP85" s="108"/>
    </row>
    <row r="86" spans="1:42" s="94" customFormat="1" ht="10.5">
      <c r="A86" s="29">
        <v>79</v>
      </c>
      <c r="B86" s="33" t="s">
        <v>64</v>
      </c>
      <c r="C86" s="26" t="str">
        <f>IF(Input!F98-Input!G98&gt;=0,"40","50")</f>
        <v>40</v>
      </c>
      <c r="D86" s="30" t="s">
        <v>70</v>
      </c>
      <c r="E86" s="33">
        <f>CONCATENATE(Input!B98)</f>
      </c>
      <c r="F86" s="33">
        <f>CONCATENATE(Input!$D$10)</f>
      </c>
      <c r="G86" s="33">
        <f>CONCATENATE(Input!$D$14)</f>
      </c>
      <c r="H86" s="25" t="str">
        <f>IF(INT(TEXT(Input!$D$5,"mm"))&gt;=10,CONCATENATE(RIGHT(TEXT(Input!$D$5,"yyyy")+543,2)+1&amp;"31000"),CONCATENATE(RIGHT(TEXT(Input!$D$5,"yyyy")+543,2)&amp;"31000"))</f>
        <v>4331000</v>
      </c>
      <c r="I86" s="33">
        <f t="shared" si="2"/>
      </c>
      <c r="J86" s="33">
        <f t="shared" si="3"/>
      </c>
      <c r="K86" s="32"/>
      <c r="L86" s="92">
        <f>ABS(Input!F98-Input!G98)</f>
        <v>0</v>
      </c>
      <c r="M86" s="25" t="str">
        <f>CONCATENATE("FAC9=",Input!J98)</f>
        <v>FAC9=</v>
      </c>
      <c r="N86" s="29"/>
      <c r="O86" s="29"/>
      <c r="P86" s="29"/>
      <c r="Q86" s="32"/>
      <c r="R86" s="32"/>
      <c r="S86" s="32"/>
      <c r="T86" s="32"/>
      <c r="U86" s="29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24"/>
      <c r="AM86" s="32"/>
      <c r="AN86" s="32"/>
      <c r="AO86" s="32"/>
      <c r="AP86" s="108"/>
    </row>
    <row r="87" spans="1:42" s="94" customFormat="1" ht="10.5">
      <c r="A87" s="29">
        <v>80</v>
      </c>
      <c r="B87" s="33" t="s">
        <v>64</v>
      </c>
      <c r="C87" s="26" t="str">
        <f>IF(Input!F99-Input!G99&gt;=0,"40","50")</f>
        <v>40</v>
      </c>
      <c r="D87" s="30" t="s">
        <v>70</v>
      </c>
      <c r="E87" s="33">
        <f>CONCATENATE(Input!B99)</f>
      </c>
      <c r="F87" s="33">
        <f>CONCATENATE(Input!$D$10)</f>
      </c>
      <c r="G87" s="33">
        <f>CONCATENATE(Input!$D$14)</f>
      </c>
      <c r="H87" s="25" t="str">
        <f>IF(INT(TEXT(Input!$D$5,"mm"))&gt;=10,CONCATENATE(RIGHT(TEXT(Input!$D$5,"yyyy")+543,2)+1&amp;"31000"),CONCATENATE(RIGHT(TEXT(Input!$D$5,"yyyy")+543,2)&amp;"31000"))</f>
        <v>4331000</v>
      </c>
      <c r="I87" s="33">
        <f t="shared" si="2"/>
      </c>
      <c r="J87" s="33">
        <f t="shared" si="3"/>
      </c>
      <c r="K87" s="32"/>
      <c r="L87" s="92">
        <f>ABS(Input!F99-Input!G99)</f>
        <v>0</v>
      </c>
      <c r="M87" s="25" t="str">
        <f>CONCATENATE("FAC9=",Input!J99)</f>
        <v>FAC9=</v>
      </c>
      <c r="N87" s="29"/>
      <c r="O87" s="29"/>
      <c r="P87" s="29"/>
      <c r="Q87" s="32"/>
      <c r="R87" s="32"/>
      <c r="S87" s="32"/>
      <c r="T87" s="32"/>
      <c r="U87" s="29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24"/>
      <c r="AM87" s="32"/>
      <c r="AN87" s="32"/>
      <c r="AO87" s="32"/>
      <c r="AP87" s="108"/>
    </row>
    <row r="88" spans="1:42" s="94" customFormat="1" ht="10.5">
      <c r="A88" s="32">
        <v>81</v>
      </c>
      <c r="B88" s="33" t="s">
        <v>64</v>
      </c>
      <c r="C88" s="26" t="str">
        <f>IF(Input!F100-Input!G100&gt;=0,"40","50")</f>
        <v>40</v>
      </c>
      <c r="D88" s="30" t="s">
        <v>70</v>
      </c>
      <c r="E88" s="33">
        <f>CONCATENATE(Input!B100)</f>
      </c>
      <c r="F88" s="33">
        <f>CONCATENATE(Input!$D$10)</f>
      </c>
      <c r="G88" s="33">
        <f>CONCATENATE(Input!$D$14)</f>
      </c>
      <c r="H88" s="25" t="str">
        <f>IF(INT(TEXT(Input!$D$5,"mm"))&gt;=10,CONCATENATE(RIGHT(TEXT(Input!$D$5,"yyyy")+543,2)+1&amp;"31000"),CONCATENATE(RIGHT(TEXT(Input!$D$5,"yyyy")+543,2)&amp;"31000"))</f>
        <v>4331000</v>
      </c>
      <c r="I88" s="33">
        <f t="shared" si="2"/>
      </c>
      <c r="J88" s="33">
        <f t="shared" si="3"/>
      </c>
      <c r="K88" s="32"/>
      <c r="L88" s="92">
        <f>ABS(Input!F100-Input!G100)</f>
        <v>0</v>
      </c>
      <c r="M88" s="25" t="str">
        <f>CONCATENATE("FAC9=",Input!J100)</f>
        <v>FAC9=</v>
      </c>
      <c r="N88" s="29"/>
      <c r="O88" s="29"/>
      <c r="P88" s="29"/>
      <c r="Q88" s="32"/>
      <c r="R88" s="32"/>
      <c r="S88" s="32"/>
      <c r="T88" s="32"/>
      <c r="U88" s="29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24"/>
      <c r="AM88" s="32"/>
      <c r="AN88" s="32"/>
      <c r="AO88" s="32"/>
      <c r="AP88" s="108"/>
    </row>
    <row r="89" spans="1:42" s="94" customFormat="1" ht="10.5">
      <c r="A89" s="29">
        <v>82</v>
      </c>
      <c r="B89" s="33" t="s">
        <v>64</v>
      </c>
      <c r="C89" s="26" t="str">
        <f>IF(Input!F101-Input!G101&gt;=0,"40","50")</f>
        <v>40</v>
      </c>
      <c r="D89" s="30" t="s">
        <v>70</v>
      </c>
      <c r="E89" s="33">
        <f>CONCATENATE(Input!B101)</f>
      </c>
      <c r="F89" s="33">
        <f>CONCATENATE(Input!$D$10)</f>
      </c>
      <c r="G89" s="33">
        <f>CONCATENATE(Input!$D$14)</f>
      </c>
      <c r="H89" s="25" t="str">
        <f>IF(INT(TEXT(Input!$D$5,"mm"))&gt;=10,CONCATENATE(RIGHT(TEXT(Input!$D$5,"yyyy")+543,2)+1&amp;"31000"),CONCATENATE(RIGHT(TEXT(Input!$D$5,"yyyy")+543,2)&amp;"31000"))</f>
        <v>4331000</v>
      </c>
      <c r="I89" s="33">
        <f t="shared" si="2"/>
      </c>
      <c r="J89" s="33">
        <f t="shared" si="3"/>
      </c>
      <c r="K89" s="32"/>
      <c r="L89" s="92">
        <f>ABS(Input!F101-Input!G101)</f>
        <v>0</v>
      </c>
      <c r="M89" s="25" t="str">
        <f>CONCATENATE("FAC9=",Input!J101)</f>
        <v>FAC9=</v>
      </c>
      <c r="N89" s="29"/>
      <c r="O89" s="29"/>
      <c r="P89" s="29"/>
      <c r="Q89" s="32"/>
      <c r="R89" s="32"/>
      <c r="S89" s="32"/>
      <c r="T89" s="32"/>
      <c r="U89" s="29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24"/>
      <c r="AM89" s="32"/>
      <c r="AN89" s="32"/>
      <c r="AO89" s="32"/>
      <c r="AP89" s="108"/>
    </row>
    <row r="90" spans="1:42" s="94" customFormat="1" ht="10.5">
      <c r="A90" s="29">
        <v>83</v>
      </c>
      <c r="B90" s="33" t="s">
        <v>64</v>
      </c>
      <c r="C90" s="26" t="str">
        <f>IF(Input!F102-Input!G102&gt;=0,"40","50")</f>
        <v>40</v>
      </c>
      <c r="D90" s="30" t="s">
        <v>70</v>
      </c>
      <c r="E90" s="33">
        <f>CONCATENATE(Input!B102)</f>
      </c>
      <c r="F90" s="33">
        <f>CONCATENATE(Input!$D$10)</f>
      </c>
      <c r="G90" s="33">
        <f>CONCATENATE(Input!$D$14)</f>
      </c>
      <c r="H90" s="25" t="str">
        <f>IF(INT(TEXT(Input!$D$5,"mm"))&gt;=10,CONCATENATE(RIGHT(TEXT(Input!$D$5,"yyyy")+543,2)+1&amp;"31000"),CONCATENATE(RIGHT(TEXT(Input!$D$5,"yyyy")+543,2)&amp;"31000"))</f>
        <v>4331000</v>
      </c>
      <c r="I90" s="33">
        <f t="shared" si="2"/>
      </c>
      <c r="J90" s="33">
        <f t="shared" si="3"/>
      </c>
      <c r="K90" s="32"/>
      <c r="L90" s="92">
        <f>ABS(Input!F102-Input!G102)</f>
        <v>0</v>
      </c>
      <c r="M90" s="25" t="str">
        <f>CONCATENATE("FAC9=",Input!J102)</f>
        <v>FAC9=</v>
      </c>
      <c r="N90" s="29"/>
      <c r="O90" s="29"/>
      <c r="P90" s="29"/>
      <c r="Q90" s="32"/>
      <c r="R90" s="32"/>
      <c r="S90" s="32"/>
      <c r="T90" s="32"/>
      <c r="U90" s="29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24"/>
      <c r="AM90" s="32"/>
      <c r="AN90" s="32"/>
      <c r="AO90" s="32"/>
      <c r="AP90" s="108"/>
    </row>
    <row r="91" spans="1:42" s="94" customFormat="1" ht="10.5">
      <c r="A91" s="32">
        <v>84</v>
      </c>
      <c r="B91" s="33" t="s">
        <v>64</v>
      </c>
      <c r="C91" s="26" t="str">
        <f>IF(Input!F103-Input!G103&gt;=0,"40","50")</f>
        <v>40</v>
      </c>
      <c r="D91" s="30" t="s">
        <v>70</v>
      </c>
      <c r="E91" s="33">
        <f>CONCATENATE(Input!B103)</f>
      </c>
      <c r="F91" s="33">
        <f>CONCATENATE(Input!$D$10)</f>
      </c>
      <c r="G91" s="33">
        <f>CONCATENATE(Input!$D$14)</f>
      </c>
      <c r="H91" s="25" t="str">
        <f>IF(INT(TEXT(Input!$D$5,"mm"))&gt;=10,CONCATENATE(RIGHT(TEXT(Input!$D$5,"yyyy")+543,2)+1&amp;"31000"),CONCATENATE(RIGHT(TEXT(Input!$D$5,"yyyy")+543,2)&amp;"31000"))</f>
        <v>4331000</v>
      </c>
      <c r="I91" s="33">
        <f t="shared" si="2"/>
      </c>
      <c r="J91" s="33">
        <f t="shared" si="3"/>
      </c>
      <c r="K91" s="32"/>
      <c r="L91" s="92">
        <f>ABS(Input!F103-Input!G103)</f>
        <v>0</v>
      </c>
      <c r="M91" s="25" t="str">
        <f>CONCATENATE("FAC9=",Input!J103)</f>
        <v>FAC9=</v>
      </c>
      <c r="N91" s="29"/>
      <c r="O91" s="29"/>
      <c r="P91" s="29"/>
      <c r="Q91" s="32"/>
      <c r="R91" s="32"/>
      <c r="S91" s="32"/>
      <c r="T91" s="32"/>
      <c r="U91" s="29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24"/>
      <c r="AM91" s="32"/>
      <c r="AN91" s="32"/>
      <c r="AO91" s="32"/>
      <c r="AP91" s="108"/>
    </row>
    <row r="92" spans="1:42" s="94" customFormat="1" ht="10.5">
      <c r="A92" s="29">
        <v>85</v>
      </c>
      <c r="B92" s="33" t="s">
        <v>64</v>
      </c>
      <c r="C92" s="26" t="str">
        <f>IF(Input!F104-Input!G104&gt;=0,"40","50")</f>
        <v>40</v>
      </c>
      <c r="D92" s="30" t="s">
        <v>70</v>
      </c>
      <c r="E92" s="33">
        <f>CONCATENATE(Input!B104)</f>
      </c>
      <c r="F92" s="33">
        <f>CONCATENATE(Input!$D$10)</f>
      </c>
      <c r="G92" s="33">
        <f>CONCATENATE(Input!$D$14)</f>
      </c>
      <c r="H92" s="25" t="str">
        <f>IF(INT(TEXT(Input!$D$5,"mm"))&gt;=10,CONCATENATE(RIGHT(TEXT(Input!$D$5,"yyyy")+543,2)+1&amp;"31000"),CONCATENATE(RIGHT(TEXT(Input!$D$5,"yyyy")+543,2)&amp;"31000"))</f>
        <v>4331000</v>
      </c>
      <c r="I92" s="33">
        <f t="shared" si="2"/>
      </c>
      <c r="J92" s="33">
        <f t="shared" si="3"/>
      </c>
      <c r="K92" s="32"/>
      <c r="L92" s="92">
        <f>ABS(Input!F104-Input!G104)</f>
        <v>0</v>
      </c>
      <c r="M92" s="25" t="str">
        <f>CONCATENATE("FAC9=",Input!J104)</f>
        <v>FAC9=</v>
      </c>
      <c r="N92" s="29"/>
      <c r="O92" s="29"/>
      <c r="P92" s="29"/>
      <c r="Q92" s="32"/>
      <c r="R92" s="32"/>
      <c r="S92" s="32"/>
      <c r="T92" s="32"/>
      <c r="U92" s="29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24"/>
      <c r="AM92" s="32"/>
      <c r="AN92" s="32"/>
      <c r="AO92" s="32"/>
      <c r="AP92" s="108"/>
    </row>
    <row r="93" spans="1:42" s="94" customFormat="1" ht="10.5">
      <c r="A93" s="29">
        <v>86</v>
      </c>
      <c r="B93" s="33" t="s">
        <v>64</v>
      </c>
      <c r="C93" s="26" t="str">
        <f>IF(Input!F105-Input!G105&gt;=0,"40","50")</f>
        <v>40</v>
      </c>
      <c r="D93" s="30" t="s">
        <v>70</v>
      </c>
      <c r="E93" s="33">
        <f>CONCATENATE(Input!B105)</f>
      </c>
      <c r="F93" s="33">
        <f>CONCATENATE(Input!$D$10)</f>
      </c>
      <c r="G93" s="33">
        <f>CONCATENATE(Input!$D$14)</f>
      </c>
      <c r="H93" s="25" t="str">
        <f>IF(INT(TEXT(Input!$D$5,"mm"))&gt;=10,CONCATENATE(RIGHT(TEXT(Input!$D$5,"yyyy")+543,2)+1&amp;"31000"),CONCATENATE(RIGHT(TEXT(Input!$D$5,"yyyy")+543,2)&amp;"31000"))</f>
        <v>4331000</v>
      </c>
      <c r="I93" s="33">
        <f t="shared" si="2"/>
      </c>
      <c r="J93" s="33">
        <f t="shared" si="3"/>
      </c>
      <c r="K93" s="32"/>
      <c r="L93" s="92">
        <f>ABS(Input!F105-Input!G105)</f>
        <v>0</v>
      </c>
      <c r="M93" s="25" t="str">
        <f>CONCATENATE("FAC9=",Input!J105)</f>
        <v>FAC9=</v>
      </c>
      <c r="N93" s="29"/>
      <c r="O93" s="29"/>
      <c r="P93" s="29"/>
      <c r="Q93" s="32"/>
      <c r="R93" s="32"/>
      <c r="S93" s="32"/>
      <c r="T93" s="32"/>
      <c r="U93" s="29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24"/>
      <c r="AM93" s="32"/>
      <c r="AN93" s="32"/>
      <c r="AO93" s="32"/>
      <c r="AP93" s="108"/>
    </row>
    <row r="94" spans="1:42" s="94" customFormat="1" ht="10.5">
      <c r="A94" s="32">
        <v>87</v>
      </c>
      <c r="B94" s="33" t="s">
        <v>64</v>
      </c>
      <c r="C94" s="26" t="str">
        <f>IF(Input!F106-Input!G106&gt;=0,"40","50")</f>
        <v>40</v>
      </c>
      <c r="D94" s="30" t="s">
        <v>70</v>
      </c>
      <c r="E94" s="33">
        <f>CONCATENATE(Input!B106)</f>
      </c>
      <c r="F94" s="33">
        <f>CONCATENATE(Input!$D$10)</f>
      </c>
      <c r="G94" s="33">
        <f>CONCATENATE(Input!$D$14)</f>
      </c>
      <c r="H94" s="25" t="str">
        <f>IF(INT(TEXT(Input!$D$5,"mm"))&gt;=10,CONCATENATE(RIGHT(TEXT(Input!$D$5,"yyyy")+543,2)+1&amp;"31000"),CONCATENATE(RIGHT(TEXT(Input!$D$5,"yyyy")+543,2)&amp;"31000"))</f>
        <v>4331000</v>
      </c>
      <c r="I94" s="33">
        <f t="shared" si="2"/>
      </c>
      <c r="J94" s="33">
        <f t="shared" si="3"/>
      </c>
      <c r="K94" s="32"/>
      <c r="L94" s="92">
        <f>ABS(Input!F106-Input!G106)</f>
        <v>0</v>
      </c>
      <c r="M94" s="25" t="str">
        <f>CONCATENATE("FAC9=",Input!J106)</f>
        <v>FAC9=</v>
      </c>
      <c r="N94" s="29"/>
      <c r="O94" s="29"/>
      <c r="P94" s="29"/>
      <c r="Q94" s="32"/>
      <c r="R94" s="32"/>
      <c r="S94" s="32"/>
      <c r="T94" s="32"/>
      <c r="U94" s="29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24"/>
      <c r="AM94" s="32"/>
      <c r="AN94" s="32"/>
      <c r="AO94" s="32"/>
      <c r="AP94" s="108"/>
    </row>
    <row r="95" spans="1:42" s="94" customFormat="1" ht="10.5">
      <c r="A95" s="29">
        <v>88</v>
      </c>
      <c r="B95" s="33" t="s">
        <v>64</v>
      </c>
      <c r="C95" s="26" t="str">
        <f>IF(Input!F107-Input!G107&gt;=0,"40","50")</f>
        <v>40</v>
      </c>
      <c r="D95" s="30" t="s">
        <v>70</v>
      </c>
      <c r="E95" s="33">
        <f>CONCATENATE(Input!B107)</f>
      </c>
      <c r="F95" s="33">
        <f>CONCATENATE(Input!$D$10)</f>
      </c>
      <c r="G95" s="33">
        <f>CONCATENATE(Input!$D$14)</f>
      </c>
      <c r="H95" s="25" t="str">
        <f>IF(INT(TEXT(Input!$D$5,"mm"))&gt;=10,CONCATENATE(RIGHT(TEXT(Input!$D$5,"yyyy")+543,2)+1&amp;"31000"),CONCATENATE(RIGHT(TEXT(Input!$D$5,"yyyy")+543,2)&amp;"31000"))</f>
        <v>4331000</v>
      </c>
      <c r="I95" s="33">
        <f t="shared" si="2"/>
      </c>
      <c r="J95" s="33">
        <f t="shared" si="3"/>
      </c>
      <c r="K95" s="32"/>
      <c r="L95" s="92">
        <f>ABS(Input!F107-Input!G107)</f>
        <v>0</v>
      </c>
      <c r="M95" s="25" t="str">
        <f>CONCATENATE("FAC9=",Input!J107)</f>
        <v>FAC9=</v>
      </c>
      <c r="N95" s="29"/>
      <c r="O95" s="29"/>
      <c r="P95" s="29"/>
      <c r="Q95" s="32"/>
      <c r="R95" s="32"/>
      <c r="S95" s="32"/>
      <c r="T95" s="32"/>
      <c r="U95" s="29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24"/>
      <c r="AM95" s="32"/>
      <c r="AN95" s="32"/>
      <c r="AO95" s="32"/>
      <c r="AP95" s="108"/>
    </row>
    <row r="96" spans="1:42" s="94" customFormat="1" ht="10.5">
      <c r="A96" s="29">
        <v>89</v>
      </c>
      <c r="B96" s="33" t="s">
        <v>64</v>
      </c>
      <c r="C96" s="26" t="str">
        <f>IF(Input!F108-Input!G108&gt;=0,"40","50")</f>
        <v>40</v>
      </c>
      <c r="D96" s="30" t="s">
        <v>70</v>
      </c>
      <c r="E96" s="33">
        <f>CONCATENATE(Input!B108)</f>
      </c>
      <c r="F96" s="33">
        <f>CONCATENATE(Input!$D$10)</f>
      </c>
      <c r="G96" s="33">
        <f>CONCATENATE(Input!$D$14)</f>
      </c>
      <c r="H96" s="25" t="str">
        <f>IF(INT(TEXT(Input!$D$5,"mm"))&gt;=10,CONCATENATE(RIGHT(TEXT(Input!$D$5,"yyyy")+543,2)+1&amp;"31000"),CONCATENATE(RIGHT(TEXT(Input!$D$5,"yyyy")+543,2)&amp;"31000"))</f>
        <v>4331000</v>
      </c>
      <c r="I96" s="33">
        <f t="shared" si="2"/>
      </c>
      <c r="J96" s="33">
        <f t="shared" si="3"/>
      </c>
      <c r="K96" s="32"/>
      <c r="L96" s="92">
        <f>ABS(Input!F108-Input!G108)</f>
        <v>0</v>
      </c>
      <c r="M96" s="25" t="str">
        <f>CONCATENATE("FAC9=",Input!J108)</f>
        <v>FAC9=</v>
      </c>
      <c r="N96" s="29"/>
      <c r="O96" s="29"/>
      <c r="P96" s="29"/>
      <c r="Q96" s="32"/>
      <c r="R96" s="32"/>
      <c r="S96" s="32"/>
      <c r="T96" s="32"/>
      <c r="U96" s="29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24"/>
      <c r="AM96" s="32"/>
      <c r="AN96" s="32"/>
      <c r="AO96" s="32"/>
      <c r="AP96" s="108"/>
    </row>
    <row r="97" spans="1:42" s="94" customFormat="1" ht="10.5">
      <c r="A97" s="32">
        <v>90</v>
      </c>
      <c r="B97" s="33" t="s">
        <v>64</v>
      </c>
      <c r="C97" s="26" t="str">
        <f>IF(Input!F109-Input!G109&gt;=0,"40","50")</f>
        <v>40</v>
      </c>
      <c r="D97" s="30" t="s">
        <v>70</v>
      </c>
      <c r="E97" s="33">
        <f>CONCATENATE(Input!B109)</f>
      </c>
      <c r="F97" s="33">
        <f>CONCATENATE(Input!$D$10)</f>
      </c>
      <c r="G97" s="33">
        <f>CONCATENATE(Input!$D$14)</f>
      </c>
      <c r="H97" s="25" t="str">
        <f>IF(INT(TEXT(Input!$D$5,"mm"))&gt;=10,CONCATENATE(RIGHT(TEXT(Input!$D$5,"yyyy")+543,2)+1&amp;"31000"),CONCATENATE(RIGHT(TEXT(Input!$D$5,"yyyy")+543,2)&amp;"31000"))</f>
        <v>4331000</v>
      </c>
      <c r="I97" s="33">
        <f t="shared" si="2"/>
      </c>
      <c r="J97" s="33">
        <f t="shared" si="3"/>
      </c>
      <c r="K97" s="32"/>
      <c r="L97" s="92">
        <f>ABS(Input!F109-Input!G109)</f>
        <v>0</v>
      </c>
      <c r="M97" s="25" t="str">
        <f>CONCATENATE("FAC9=",Input!J109)</f>
        <v>FAC9=</v>
      </c>
      <c r="N97" s="29"/>
      <c r="O97" s="29"/>
      <c r="P97" s="29"/>
      <c r="Q97" s="32"/>
      <c r="R97" s="32"/>
      <c r="S97" s="32"/>
      <c r="T97" s="32"/>
      <c r="U97" s="29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24"/>
      <c r="AM97" s="32"/>
      <c r="AN97" s="32"/>
      <c r="AO97" s="32"/>
      <c r="AP97" s="108"/>
    </row>
    <row r="98" spans="1:42" s="94" customFormat="1" ht="10.5">
      <c r="A98" s="29">
        <v>91</v>
      </c>
      <c r="B98" s="33" t="s">
        <v>64</v>
      </c>
      <c r="C98" s="26" t="str">
        <f>IF(Input!F110-Input!G110&gt;=0,"40","50")</f>
        <v>40</v>
      </c>
      <c r="D98" s="30" t="s">
        <v>70</v>
      </c>
      <c r="E98" s="33">
        <f>CONCATENATE(Input!B110)</f>
      </c>
      <c r="F98" s="33">
        <f>CONCATENATE(Input!$D$10)</f>
      </c>
      <c r="G98" s="33">
        <f>CONCATENATE(Input!$D$14)</f>
      </c>
      <c r="H98" s="25" t="str">
        <f>IF(INT(TEXT(Input!$D$5,"mm"))&gt;=10,CONCATENATE(RIGHT(TEXT(Input!$D$5,"yyyy")+543,2)+1&amp;"31000"),CONCATENATE(RIGHT(TEXT(Input!$D$5,"yyyy")+543,2)&amp;"31000"))</f>
        <v>4331000</v>
      </c>
      <c r="I98" s="33">
        <f t="shared" si="2"/>
      </c>
      <c r="J98" s="33">
        <f t="shared" si="3"/>
      </c>
      <c r="K98" s="32"/>
      <c r="L98" s="92">
        <f>ABS(Input!F110-Input!G110)</f>
        <v>0</v>
      </c>
      <c r="M98" s="25" t="str">
        <f>CONCATENATE("FAC9=",Input!J110)</f>
        <v>FAC9=</v>
      </c>
      <c r="N98" s="29"/>
      <c r="O98" s="29"/>
      <c r="P98" s="29"/>
      <c r="Q98" s="32"/>
      <c r="R98" s="32"/>
      <c r="S98" s="32"/>
      <c r="T98" s="32"/>
      <c r="U98" s="29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24"/>
      <c r="AM98" s="32"/>
      <c r="AN98" s="32"/>
      <c r="AO98" s="32"/>
      <c r="AP98" s="108"/>
    </row>
    <row r="99" spans="1:42" s="94" customFormat="1" ht="10.5">
      <c r="A99" s="29">
        <v>92</v>
      </c>
      <c r="B99" s="33" t="s">
        <v>64</v>
      </c>
      <c r="C99" s="26" t="str">
        <f>IF(Input!F111-Input!G111&gt;=0,"40","50")</f>
        <v>40</v>
      </c>
      <c r="D99" s="30" t="s">
        <v>70</v>
      </c>
      <c r="E99" s="33">
        <f>CONCATENATE(Input!B111)</f>
      </c>
      <c r="F99" s="33">
        <f>CONCATENATE(Input!$D$10)</f>
      </c>
      <c r="G99" s="33">
        <f>CONCATENATE(Input!$D$14)</f>
      </c>
      <c r="H99" s="25" t="str">
        <f>IF(INT(TEXT(Input!$D$5,"mm"))&gt;=10,CONCATENATE(RIGHT(TEXT(Input!$D$5,"yyyy")+543,2)+1&amp;"31000"),CONCATENATE(RIGHT(TEXT(Input!$D$5,"yyyy")+543,2)&amp;"31000"))</f>
        <v>4331000</v>
      </c>
      <c r="I99" s="33">
        <f t="shared" si="2"/>
      </c>
      <c r="J99" s="33">
        <f t="shared" si="3"/>
      </c>
      <c r="K99" s="32"/>
      <c r="L99" s="92">
        <f>ABS(Input!F111-Input!G111)</f>
        <v>0</v>
      </c>
      <c r="M99" s="25" t="str">
        <f>CONCATENATE("FAC9=",Input!J111)</f>
        <v>FAC9=</v>
      </c>
      <c r="N99" s="29"/>
      <c r="O99" s="29"/>
      <c r="P99" s="29"/>
      <c r="Q99" s="32"/>
      <c r="R99" s="32"/>
      <c r="S99" s="32"/>
      <c r="T99" s="32"/>
      <c r="U99" s="29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24"/>
      <c r="AM99" s="32"/>
      <c r="AN99" s="32"/>
      <c r="AO99" s="32"/>
      <c r="AP99" s="108"/>
    </row>
    <row r="100" spans="1:42" s="94" customFormat="1" ht="10.5">
      <c r="A100" s="32">
        <v>93</v>
      </c>
      <c r="B100" s="33" t="s">
        <v>64</v>
      </c>
      <c r="C100" s="26" t="str">
        <f>IF(Input!F112-Input!G112&gt;=0,"40","50")</f>
        <v>40</v>
      </c>
      <c r="D100" s="30" t="s">
        <v>70</v>
      </c>
      <c r="E100" s="33">
        <f>CONCATENATE(Input!B112)</f>
      </c>
      <c r="F100" s="33">
        <f>CONCATENATE(Input!$D$10)</f>
      </c>
      <c r="G100" s="33">
        <f>CONCATENATE(Input!$D$14)</f>
      </c>
      <c r="H100" s="25" t="str">
        <f>IF(INT(TEXT(Input!$D$5,"mm"))&gt;=10,CONCATENATE(RIGHT(TEXT(Input!$D$5,"yyyy")+543,2)+1&amp;"31000"),CONCATENATE(RIGHT(TEXT(Input!$D$5,"yyyy")+543,2)&amp;"31000"))</f>
        <v>4331000</v>
      </c>
      <c r="I100" s="33">
        <f t="shared" si="2"/>
      </c>
      <c r="J100" s="33">
        <f t="shared" si="3"/>
      </c>
      <c r="K100" s="32"/>
      <c r="L100" s="92">
        <f>ABS(Input!F112-Input!G112)</f>
        <v>0</v>
      </c>
      <c r="M100" s="25" t="str">
        <f>CONCATENATE("FAC9=",Input!J112)</f>
        <v>FAC9=</v>
      </c>
      <c r="N100" s="29"/>
      <c r="O100" s="29"/>
      <c r="P100" s="29"/>
      <c r="Q100" s="32"/>
      <c r="R100" s="32"/>
      <c r="S100" s="32"/>
      <c r="T100" s="32"/>
      <c r="U100" s="29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24"/>
      <c r="AM100" s="32"/>
      <c r="AN100" s="32"/>
      <c r="AO100" s="32"/>
      <c r="AP100" s="108"/>
    </row>
    <row r="101" spans="1:42" s="94" customFormat="1" ht="10.5">
      <c r="A101" s="29">
        <v>94</v>
      </c>
      <c r="B101" s="33" t="s">
        <v>64</v>
      </c>
      <c r="C101" s="26" t="str">
        <f>IF(Input!F113-Input!G113&gt;=0,"40","50")</f>
        <v>40</v>
      </c>
      <c r="D101" s="30" t="s">
        <v>70</v>
      </c>
      <c r="E101" s="33">
        <f>CONCATENATE(Input!B113)</f>
      </c>
      <c r="F101" s="33">
        <f>CONCATENATE(Input!$D$10)</f>
      </c>
      <c r="G101" s="33">
        <f>CONCATENATE(Input!$D$14)</f>
      </c>
      <c r="H101" s="25" t="str">
        <f>IF(INT(TEXT(Input!$D$5,"mm"))&gt;=10,CONCATENATE(RIGHT(TEXT(Input!$D$5,"yyyy")+543,2)+1&amp;"31000"),CONCATENATE(RIGHT(TEXT(Input!$D$5,"yyyy")+543,2)&amp;"31000"))</f>
        <v>4331000</v>
      </c>
      <c r="I101" s="33">
        <f t="shared" si="2"/>
      </c>
      <c r="J101" s="33">
        <f t="shared" si="3"/>
      </c>
      <c r="K101" s="32"/>
      <c r="L101" s="92">
        <f>ABS(Input!F113-Input!G113)</f>
        <v>0</v>
      </c>
      <c r="M101" s="25" t="str">
        <f>CONCATENATE("FAC9=",Input!J113)</f>
        <v>FAC9=</v>
      </c>
      <c r="N101" s="29"/>
      <c r="O101" s="29"/>
      <c r="P101" s="29"/>
      <c r="Q101" s="32"/>
      <c r="R101" s="32"/>
      <c r="S101" s="32"/>
      <c r="T101" s="32"/>
      <c r="U101" s="29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24"/>
      <c r="AM101" s="32"/>
      <c r="AN101" s="32"/>
      <c r="AO101" s="32"/>
      <c r="AP101" s="108"/>
    </row>
    <row r="102" spans="1:42" s="94" customFormat="1" ht="10.5">
      <c r="A102" s="29">
        <v>95</v>
      </c>
      <c r="B102" s="33" t="s">
        <v>64</v>
      </c>
      <c r="C102" s="26" t="str">
        <f>IF(Input!F114-Input!G114&gt;=0,"40","50")</f>
        <v>40</v>
      </c>
      <c r="D102" s="30" t="s">
        <v>70</v>
      </c>
      <c r="E102" s="33">
        <f>CONCATENATE(Input!B114)</f>
      </c>
      <c r="F102" s="33">
        <f>CONCATENATE(Input!$D$10)</f>
      </c>
      <c r="G102" s="33">
        <f>CONCATENATE(Input!$D$14)</f>
      </c>
      <c r="H102" s="25" t="str">
        <f>IF(INT(TEXT(Input!$D$5,"mm"))&gt;=10,CONCATENATE(RIGHT(TEXT(Input!$D$5,"yyyy")+543,2)+1&amp;"31000"),CONCATENATE(RIGHT(TEXT(Input!$D$5,"yyyy")+543,2)&amp;"31000"))</f>
        <v>4331000</v>
      </c>
      <c r="I102" s="33">
        <f t="shared" si="2"/>
      </c>
      <c r="J102" s="33">
        <f t="shared" si="3"/>
      </c>
      <c r="K102" s="32"/>
      <c r="L102" s="92">
        <f>ABS(Input!F114-Input!G114)</f>
        <v>0</v>
      </c>
      <c r="M102" s="25" t="str">
        <f>CONCATENATE("FAC9=",Input!J114)</f>
        <v>FAC9=</v>
      </c>
      <c r="N102" s="29"/>
      <c r="O102" s="29"/>
      <c r="P102" s="29"/>
      <c r="Q102" s="32"/>
      <c r="R102" s="32"/>
      <c r="S102" s="32"/>
      <c r="T102" s="32"/>
      <c r="U102" s="29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24"/>
      <c r="AM102" s="32"/>
      <c r="AN102" s="32"/>
      <c r="AO102" s="32"/>
      <c r="AP102" s="108"/>
    </row>
    <row r="103" spans="1:42" s="94" customFormat="1" ht="10.5">
      <c r="A103" s="32">
        <v>96</v>
      </c>
      <c r="B103" s="33" t="s">
        <v>64</v>
      </c>
      <c r="C103" s="26" t="str">
        <f>IF(Input!F115-Input!G115&gt;=0,"40","50")</f>
        <v>40</v>
      </c>
      <c r="D103" s="30" t="s">
        <v>70</v>
      </c>
      <c r="E103" s="33">
        <f>CONCATENATE(Input!B115)</f>
      </c>
      <c r="F103" s="33">
        <f>CONCATENATE(Input!$D$10)</f>
      </c>
      <c r="G103" s="33">
        <f>CONCATENATE(Input!$D$14)</f>
      </c>
      <c r="H103" s="25" t="str">
        <f>IF(INT(TEXT(Input!$D$5,"mm"))&gt;=10,CONCATENATE(RIGHT(TEXT(Input!$D$5,"yyyy")+543,2)+1&amp;"31000"),CONCATENATE(RIGHT(TEXT(Input!$D$5,"yyyy")+543,2)&amp;"31000"))</f>
        <v>4331000</v>
      </c>
      <c r="I103" s="33">
        <f t="shared" si="2"/>
      </c>
      <c r="J103" s="33">
        <f t="shared" si="3"/>
      </c>
      <c r="K103" s="32"/>
      <c r="L103" s="92">
        <f>ABS(Input!F115-Input!G115)</f>
        <v>0</v>
      </c>
      <c r="M103" s="25" t="str">
        <f>CONCATENATE("FAC9=",Input!J115)</f>
        <v>FAC9=</v>
      </c>
      <c r="N103" s="29"/>
      <c r="O103" s="29"/>
      <c r="P103" s="29"/>
      <c r="Q103" s="32"/>
      <c r="R103" s="32"/>
      <c r="S103" s="32"/>
      <c r="T103" s="32"/>
      <c r="U103" s="29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24"/>
      <c r="AM103" s="32"/>
      <c r="AN103" s="32"/>
      <c r="AO103" s="32"/>
      <c r="AP103" s="108"/>
    </row>
    <row r="104" spans="1:42" s="94" customFormat="1" ht="10.5">
      <c r="A104" s="29">
        <v>97</v>
      </c>
      <c r="B104" s="33" t="s">
        <v>64</v>
      </c>
      <c r="C104" s="26" t="str">
        <f>IF(Input!F116-Input!G116&gt;=0,"40","50")</f>
        <v>40</v>
      </c>
      <c r="D104" s="30" t="s">
        <v>70</v>
      </c>
      <c r="E104" s="33">
        <f>CONCATENATE(Input!B116)</f>
      </c>
      <c r="F104" s="33">
        <f>CONCATENATE(Input!$D$10)</f>
      </c>
      <c r="G104" s="33">
        <f>CONCATENATE(Input!$D$14)</f>
      </c>
      <c r="H104" s="25" t="str">
        <f>IF(INT(TEXT(Input!$D$5,"mm"))&gt;=10,CONCATENATE(RIGHT(TEXT(Input!$D$5,"yyyy")+543,2)+1&amp;"31000"),CONCATENATE(RIGHT(TEXT(Input!$D$5,"yyyy")+543,2)&amp;"31000"))</f>
        <v>4331000</v>
      </c>
      <c r="I104" s="33">
        <f t="shared" si="2"/>
      </c>
      <c r="J104" s="33">
        <f t="shared" si="3"/>
      </c>
      <c r="K104" s="32"/>
      <c r="L104" s="92">
        <f>ABS(Input!F116-Input!G116)</f>
        <v>0</v>
      </c>
      <c r="M104" s="25" t="str">
        <f>CONCATENATE("FAC9=",Input!J116)</f>
        <v>FAC9=</v>
      </c>
      <c r="N104" s="29"/>
      <c r="O104" s="29"/>
      <c r="P104" s="29"/>
      <c r="Q104" s="32"/>
      <c r="R104" s="32"/>
      <c r="S104" s="32"/>
      <c r="T104" s="32"/>
      <c r="U104" s="29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24"/>
      <c r="AM104" s="32"/>
      <c r="AN104" s="32"/>
      <c r="AO104" s="32"/>
      <c r="AP104" s="108"/>
    </row>
    <row r="105" spans="1:42" s="94" customFormat="1" ht="10.5">
      <c r="A105" s="29">
        <v>98</v>
      </c>
      <c r="B105" s="33" t="s">
        <v>64</v>
      </c>
      <c r="C105" s="26" t="str">
        <f>IF(Input!F117-Input!G117&gt;=0,"40","50")</f>
        <v>40</v>
      </c>
      <c r="D105" s="30" t="s">
        <v>70</v>
      </c>
      <c r="E105" s="33">
        <f>CONCATENATE(Input!B117)</f>
      </c>
      <c r="F105" s="33">
        <f>CONCATENATE(Input!$D$10)</f>
      </c>
      <c r="G105" s="33">
        <f>CONCATENATE(Input!$D$14)</f>
      </c>
      <c r="H105" s="25" t="str">
        <f>IF(INT(TEXT(Input!$D$5,"mm"))&gt;=10,CONCATENATE(RIGHT(TEXT(Input!$D$5,"yyyy")+543,2)+1&amp;"31000"),CONCATENATE(RIGHT(TEXT(Input!$D$5,"yyyy")+543,2)&amp;"31000"))</f>
        <v>4331000</v>
      </c>
      <c r="I105" s="33">
        <f t="shared" si="2"/>
      </c>
      <c r="J105" s="33">
        <f t="shared" si="3"/>
      </c>
      <c r="K105" s="32"/>
      <c r="L105" s="92">
        <f>ABS(Input!F117-Input!G117)</f>
        <v>0</v>
      </c>
      <c r="M105" s="25" t="str">
        <f>CONCATENATE("FAC9=",Input!J117)</f>
        <v>FAC9=</v>
      </c>
      <c r="N105" s="29"/>
      <c r="O105" s="29"/>
      <c r="P105" s="29"/>
      <c r="Q105" s="32"/>
      <c r="R105" s="32"/>
      <c r="S105" s="32"/>
      <c r="T105" s="32"/>
      <c r="U105" s="29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24"/>
      <c r="AM105" s="32"/>
      <c r="AN105" s="32"/>
      <c r="AO105" s="32"/>
      <c r="AP105" s="108"/>
    </row>
    <row r="106" spans="1:42" s="94" customFormat="1" ht="10.5">
      <c r="A106" s="32">
        <v>99</v>
      </c>
      <c r="B106" s="33" t="s">
        <v>64</v>
      </c>
      <c r="C106" s="26" t="str">
        <f>IF(Input!F118-Input!G118&gt;=0,"40","50")</f>
        <v>40</v>
      </c>
      <c r="D106" s="30" t="s">
        <v>70</v>
      </c>
      <c r="E106" s="33">
        <f>CONCATENATE(Input!B118)</f>
      </c>
      <c r="F106" s="33">
        <f>CONCATENATE(Input!$D$10)</f>
      </c>
      <c r="G106" s="33">
        <f>CONCATENATE(Input!$D$14)</f>
      </c>
      <c r="H106" s="25" t="str">
        <f>IF(INT(TEXT(Input!$D$5,"mm"))&gt;=10,CONCATENATE(RIGHT(TEXT(Input!$D$5,"yyyy")+543,2)+1&amp;"31000"),CONCATENATE(RIGHT(TEXT(Input!$D$5,"yyyy")+543,2)&amp;"31000"))</f>
        <v>4331000</v>
      </c>
      <c r="I106" s="33">
        <f t="shared" si="2"/>
      </c>
      <c r="J106" s="33">
        <f t="shared" si="3"/>
      </c>
      <c r="K106" s="32"/>
      <c r="L106" s="92">
        <f>ABS(Input!F118-Input!G118)</f>
        <v>0</v>
      </c>
      <c r="M106" s="25" t="str">
        <f>CONCATENATE("FAC9=",Input!J118)</f>
        <v>FAC9=</v>
      </c>
      <c r="N106" s="29"/>
      <c r="O106" s="29"/>
      <c r="P106" s="29"/>
      <c r="Q106" s="32"/>
      <c r="R106" s="32"/>
      <c r="S106" s="32"/>
      <c r="T106" s="32"/>
      <c r="U106" s="29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24"/>
      <c r="AM106" s="32"/>
      <c r="AN106" s="32"/>
      <c r="AO106" s="32"/>
      <c r="AP106" s="108"/>
    </row>
    <row r="107" spans="1:42" s="95" customFormat="1" ht="10.5">
      <c r="A107" s="35">
        <v>100</v>
      </c>
      <c r="B107" s="104" t="s">
        <v>64</v>
      </c>
      <c r="C107" s="26" t="str">
        <f>IF(Input!F119-Input!G119&gt;=0,"40","50")</f>
        <v>40</v>
      </c>
      <c r="D107" s="104" t="s">
        <v>70</v>
      </c>
      <c r="E107" s="104">
        <f>CONCATENATE(Input!B119)</f>
      </c>
      <c r="F107" s="104">
        <f>CONCATENATE(Input!$D$10)</f>
      </c>
      <c r="G107" s="104">
        <f>CONCATENATE(Input!$D$14)</f>
      </c>
      <c r="H107" s="25" t="str">
        <f>IF(INT(TEXT(Input!$D$5,"mm"))&gt;=10,CONCATENATE(RIGHT(TEXT(Input!$D$5,"yyyy")+543,2)+1&amp;"31000"),CONCATENATE(RIGHT(TEXT(Input!$D$5,"yyyy")+543,2)&amp;"31000"))</f>
        <v>4331000</v>
      </c>
      <c r="I107" s="104">
        <f t="shared" si="2"/>
      </c>
      <c r="J107" s="104">
        <f t="shared" si="3"/>
      </c>
      <c r="K107" s="35"/>
      <c r="L107" s="106">
        <f>ABS(Input!F119-Input!G119)</f>
        <v>0</v>
      </c>
      <c r="M107" s="25" t="str">
        <f>CONCATENATE("FAC9=",Input!J119)</f>
        <v>FAC9=</v>
      </c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4"/>
      <c r="AM107" s="35"/>
      <c r="AN107" s="35"/>
      <c r="AO107" s="35"/>
      <c r="AP107" s="109"/>
    </row>
    <row r="108" spans="1:42" s="94" customFormat="1" ht="10.5">
      <c r="A108" s="29">
        <v>101</v>
      </c>
      <c r="B108" s="30" t="s">
        <v>64</v>
      </c>
      <c r="C108" s="26" t="str">
        <f>IF(Input!F120-Input!G120&gt;=0,"40","50")</f>
        <v>40</v>
      </c>
      <c r="D108" s="30" t="s">
        <v>70</v>
      </c>
      <c r="E108" s="30">
        <f>CONCATENATE(Input!B120)</f>
      </c>
      <c r="F108" s="30">
        <f>CONCATENATE(Input!$D$10)</f>
      </c>
      <c r="G108" s="30">
        <f>CONCATENATE(Input!$D$14)</f>
      </c>
      <c r="H108" s="25" t="str">
        <f>IF(INT(TEXT(Input!$D$5,"mm"))&gt;=10,CONCATENATE(RIGHT(TEXT(Input!$D$5,"yyyy")+543,2)+1&amp;"31000"),CONCATENATE(RIGHT(TEXT(Input!$D$5,"yyyy")+543,2)&amp;"31000"))</f>
        <v>4331000</v>
      </c>
      <c r="I108" s="30">
        <f t="shared" si="2"/>
      </c>
      <c r="J108" s="30">
        <f t="shared" si="3"/>
      </c>
      <c r="K108" s="29"/>
      <c r="L108" s="107">
        <f>ABS(Input!F120-Input!G120)</f>
        <v>0</v>
      </c>
      <c r="M108" s="25" t="str">
        <f>CONCATENATE("FAC9=",Input!J120)</f>
        <v>FAC9=</v>
      </c>
      <c r="N108" s="29"/>
      <c r="O108" s="29"/>
      <c r="P108" s="31"/>
      <c r="Q108" s="29"/>
      <c r="R108" s="29"/>
      <c r="S108" s="29"/>
      <c r="T108" s="29"/>
      <c r="U108" s="29"/>
      <c r="V108" s="29"/>
      <c r="W108" s="29"/>
      <c r="X108" s="29"/>
      <c r="Y108" s="31"/>
      <c r="Z108" s="31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4"/>
      <c r="AM108" s="29"/>
      <c r="AN108" s="29"/>
      <c r="AO108" s="29"/>
      <c r="AP108" s="108"/>
    </row>
    <row r="109" spans="1:42" s="94" customFormat="1" ht="10.5">
      <c r="A109" s="32">
        <v>102</v>
      </c>
      <c r="B109" s="33" t="s">
        <v>64</v>
      </c>
      <c r="C109" s="26" t="str">
        <f>IF(Input!F121-Input!G121&gt;=0,"40","50")</f>
        <v>40</v>
      </c>
      <c r="D109" s="30" t="s">
        <v>70</v>
      </c>
      <c r="E109" s="33">
        <f>CONCATENATE(Input!B121)</f>
      </c>
      <c r="F109" s="33">
        <f>CONCATENATE(Input!$D$10)</f>
      </c>
      <c r="G109" s="33">
        <f>CONCATENATE(Input!$D$14)</f>
      </c>
      <c r="H109" s="25" t="str">
        <f>IF(INT(TEXT(Input!$D$5,"mm"))&gt;=10,CONCATENATE(RIGHT(TEXT(Input!$D$5,"yyyy")+543,2)+1&amp;"31000"),CONCATENATE(RIGHT(TEXT(Input!$D$5,"yyyy")+543,2)&amp;"31000"))</f>
        <v>4331000</v>
      </c>
      <c r="I109" s="33">
        <f t="shared" si="2"/>
      </c>
      <c r="J109" s="33">
        <f t="shared" si="3"/>
      </c>
      <c r="K109" s="32"/>
      <c r="L109" s="92">
        <f>ABS(Input!F121-Input!G121)</f>
        <v>0</v>
      </c>
      <c r="M109" s="25" t="str">
        <f>CONCATENATE("FAC9=",Input!J121)</f>
        <v>FAC9=</v>
      </c>
      <c r="N109" s="29"/>
      <c r="O109" s="29"/>
      <c r="P109" s="31"/>
      <c r="Q109" s="32"/>
      <c r="R109" s="29"/>
      <c r="S109" s="32"/>
      <c r="T109" s="32"/>
      <c r="U109" s="29"/>
      <c r="V109" s="32"/>
      <c r="W109" s="32"/>
      <c r="X109" s="32"/>
      <c r="Y109" s="31"/>
      <c r="Z109" s="31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4"/>
      <c r="AM109" s="29"/>
      <c r="AN109" s="29"/>
      <c r="AO109" s="32"/>
      <c r="AP109" s="108"/>
    </row>
    <row r="110" spans="1:42" s="94" customFormat="1" ht="10.5">
      <c r="A110" s="29">
        <v>103</v>
      </c>
      <c r="B110" s="33" t="s">
        <v>64</v>
      </c>
      <c r="C110" s="26" t="str">
        <f>IF(Input!F122-Input!G122&gt;=0,"40","50")</f>
        <v>40</v>
      </c>
      <c r="D110" s="30" t="s">
        <v>70</v>
      </c>
      <c r="E110" s="33">
        <f>CONCATENATE(Input!B122)</f>
      </c>
      <c r="F110" s="33">
        <f>CONCATENATE(Input!$D$10)</f>
      </c>
      <c r="G110" s="33">
        <f>CONCATENATE(Input!$D$14)</f>
      </c>
      <c r="H110" s="25" t="str">
        <f>IF(INT(TEXT(Input!$D$5,"mm"))&gt;=10,CONCATENATE(RIGHT(TEXT(Input!$D$5,"yyyy")+543,2)+1&amp;"31000"),CONCATENATE(RIGHT(TEXT(Input!$D$5,"yyyy")+543,2)&amp;"31000"))</f>
        <v>4331000</v>
      </c>
      <c r="I110" s="33">
        <f t="shared" si="2"/>
      </c>
      <c r="J110" s="33">
        <f t="shared" si="3"/>
      </c>
      <c r="K110" s="32"/>
      <c r="L110" s="92">
        <f>ABS(Input!F122-Input!G122)</f>
        <v>0</v>
      </c>
      <c r="M110" s="25" t="str">
        <f>CONCATENATE("FAC9=",Input!J122)</f>
        <v>FAC9=</v>
      </c>
      <c r="N110" s="32"/>
      <c r="O110" s="32"/>
      <c r="P110" s="34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24"/>
      <c r="AM110" s="32"/>
      <c r="AN110" s="32"/>
      <c r="AO110" s="32"/>
      <c r="AP110" s="108"/>
    </row>
    <row r="111" spans="1:42" s="94" customFormat="1" ht="10.5">
      <c r="A111" s="29">
        <v>104</v>
      </c>
      <c r="B111" s="33" t="s">
        <v>64</v>
      </c>
      <c r="C111" s="26" t="str">
        <f>IF(Input!F123-Input!G123&gt;=0,"40","50")</f>
        <v>40</v>
      </c>
      <c r="D111" s="30" t="s">
        <v>70</v>
      </c>
      <c r="E111" s="33">
        <f>CONCATENATE(Input!B123)</f>
      </c>
      <c r="F111" s="33">
        <f>CONCATENATE(Input!$D$10)</f>
      </c>
      <c r="G111" s="33">
        <f>CONCATENATE(Input!$D$14)</f>
      </c>
      <c r="H111" s="25" t="str">
        <f>IF(INT(TEXT(Input!$D$5,"mm"))&gt;=10,CONCATENATE(RIGHT(TEXT(Input!$D$5,"yyyy")+543,2)+1&amp;"31000"),CONCATENATE(RIGHT(TEXT(Input!$D$5,"yyyy")+543,2)&amp;"31000"))</f>
        <v>4331000</v>
      </c>
      <c r="I111" s="33">
        <f t="shared" si="2"/>
      </c>
      <c r="J111" s="33">
        <f t="shared" si="3"/>
      </c>
      <c r="K111" s="32"/>
      <c r="L111" s="92">
        <f>ABS(Input!F123-Input!G123)</f>
        <v>0</v>
      </c>
      <c r="M111" s="25" t="str">
        <f>CONCATENATE("FAC9=",Input!J123)</f>
        <v>FAC9=</v>
      </c>
      <c r="N111" s="32"/>
      <c r="O111" s="32"/>
      <c r="P111" s="34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24"/>
      <c r="AM111" s="32"/>
      <c r="AN111" s="32"/>
      <c r="AO111" s="32"/>
      <c r="AP111" s="108"/>
    </row>
    <row r="112" spans="1:42" s="94" customFormat="1" ht="10.5">
      <c r="A112" s="32">
        <v>105</v>
      </c>
      <c r="B112" s="33" t="s">
        <v>64</v>
      </c>
      <c r="C112" s="26" t="str">
        <f>IF(Input!F124-Input!G124&gt;=0,"40","50")</f>
        <v>40</v>
      </c>
      <c r="D112" s="30" t="s">
        <v>70</v>
      </c>
      <c r="E112" s="33">
        <f>CONCATENATE(Input!B124)</f>
      </c>
      <c r="F112" s="33">
        <f>CONCATENATE(Input!$D$10)</f>
      </c>
      <c r="G112" s="33">
        <f>CONCATENATE(Input!$D$14)</f>
      </c>
      <c r="H112" s="25" t="str">
        <f>IF(INT(TEXT(Input!$D$5,"mm"))&gt;=10,CONCATENATE(RIGHT(TEXT(Input!$D$5,"yyyy")+543,2)+1&amp;"31000"),CONCATENATE(RIGHT(TEXT(Input!$D$5,"yyyy")+543,2)&amp;"31000"))</f>
        <v>4331000</v>
      </c>
      <c r="I112" s="33">
        <f t="shared" si="2"/>
      </c>
      <c r="J112" s="33">
        <f t="shared" si="3"/>
      </c>
      <c r="K112" s="32"/>
      <c r="L112" s="92">
        <f>ABS(Input!F124-Input!G124)</f>
        <v>0</v>
      </c>
      <c r="M112" s="25" t="str">
        <f>CONCATENATE("FAC9=",Input!J124)</f>
        <v>FAC9=</v>
      </c>
      <c r="N112" s="32"/>
      <c r="O112" s="32"/>
      <c r="P112" s="34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24"/>
      <c r="AM112" s="32"/>
      <c r="AN112" s="32"/>
      <c r="AO112" s="32"/>
      <c r="AP112" s="108"/>
    </row>
    <row r="113" spans="1:42" s="94" customFormat="1" ht="10.5">
      <c r="A113" s="29">
        <v>106</v>
      </c>
      <c r="B113" s="33" t="s">
        <v>64</v>
      </c>
      <c r="C113" s="26" t="str">
        <f>IF(Input!F125-Input!G125&gt;=0,"40","50")</f>
        <v>40</v>
      </c>
      <c r="D113" s="30" t="s">
        <v>70</v>
      </c>
      <c r="E113" s="33">
        <f>CONCATENATE(Input!B125)</f>
      </c>
      <c r="F113" s="33">
        <f>CONCATENATE(Input!$D$10)</f>
      </c>
      <c r="G113" s="33">
        <f>CONCATENATE(Input!$D$14)</f>
      </c>
      <c r="H113" s="25" t="str">
        <f>IF(INT(TEXT(Input!$D$5,"mm"))&gt;=10,CONCATENATE(RIGHT(TEXT(Input!$D$5,"yyyy")+543,2)+1&amp;"31000"),CONCATENATE(RIGHT(TEXT(Input!$D$5,"yyyy")+543,2)&amp;"31000"))</f>
        <v>4331000</v>
      </c>
      <c r="I113" s="33">
        <f t="shared" si="2"/>
      </c>
      <c r="J113" s="33">
        <f t="shared" si="3"/>
      </c>
      <c r="K113" s="32"/>
      <c r="L113" s="92">
        <f>ABS(Input!F125-Input!G125)</f>
        <v>0</v>
      </c>
      <c r="M113" s="25" t="str">
        <f>CONCATENATE("FAC9=",Input!J125)</f>
        <v>FAC9=</v>
      </c>
      <c r="N113" s="32"/>
      <c r="O113" s="32"/>
      <c r="P113" s="34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24"/>
      <c r="AM113" s="32"/>
      <c r="AN113" s="32"/>
      <c r="AO113" s="32"/>
      <c r="AP113" s="108"/>
    </row>
    <row r="114" spans="1:42" s="94" customFormat="1" ht="10.5">
      <c r="A114" s="29">
        <v>107</v>
      </c>
      <c r="B114" s="33" t="s">
        <v>64</v>
      </c>
      <c r="C114" s="26" t="str">
        <f>IF(Input!F126-Input!G126&gt;=0,"40","50")</f>
        <v>40</v>
      </c>
      <c r="D114" s="30" t="s">
        <v>70</v>
      </c>
      <c r="E114" s="33">
        <f>CONCATENATE(Input!B126)</f>
      </c>
      <c r="F114" s="33">
        <f>CONCATENATE(Input!$D$10)</f>
      </c>
      <c r="G114" s="33">
        <f>CONCATENATE(Input!$D$14)</f>
      </c>
      <c r="H114" s="25" t="str">
        <f>IF(INT(TEXT(Input!$D$5,"mm"))&gt;=10,CONCATENATE(RIGHT(TEXT(Input!$D$5,"yyyy")+543,2)+1&amp;"31000"),CONCATENATE(RIGHT(TEXT(Input!$D$5,"yyyy")+543,2)&amp;"31000"))</f>
        <v>4331000</v>
      </c>
      <c r="I114" s="33">
        <f t="shared" si="2"/>
      </c>
      <c r="J114" s="33">
        <f t="shared" si="3"/>
      </c>
      <c r="K114" s="32"/>
      <c r="L114" s="92">
        <f>ABS(Input!F126-Input!G126)</f>
        <v>0</v>
      </c>
      <c r="M114" s="25" t="str">
        <f>CONCATENATE("FAC9=",Input!J126)</f>
        <v>FAC9=</v>
      </c>
      <c r="N114" s="32"/>
      <c r="O114" s="32"/>
      <c r="P114" s="34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24"/>
      <c r="AM114" s="32"/>
      <c r="AN114" s="32"/>
      <c r="AO114" s="32"/>
      <c r="AP114" s="108"/>
    </row>
    <row r="115" spans="1:42" s="94" customFormat="1" ht="10.5">
      <c r="A115" s="32">
        <v>108</v>
      </c>
      <c r="B115" s="33" t="s">
        <v>64</v>
      </c>
      <c r="C115" s="26" t="str">
        <f>IF(Input!F127-Input!G127&gt;=0,"40","50")</f>
        <v>40</v>
      </c>
      <c r="D115" s="30" t="s">
        <v>70</v>
      </c>
      <c r="E115" s="33">
        <f>CONCATENATE(Input!B127)</f>
      </c>
      <c r="F115" s="33">
        <f>CONCATENATE(Input!$D$10)</f>
      </c>
      <c r="G115" s="33">
        <f>CONCATENATE(Input!$D$14)</f>
      </c>
      <c r="H115" s="25" t="str">
        <f>IF(INT(TEXT(Input!$D$5,"mm"))&gt;=10,CONCATENATE(RIGHT(TEXT(Input!$D$5,"yyyy")+543,2)+1&amp;"31000"),CONCATENATE(RIGHT(TEXT(Input!$D$5,"yyyy")+543,2)&amp;"31000"))</f>
        <v>4331000</v>
      </c>
      <c r="I115" s="33">
        <f t="shared" si="2"/>
      </c>
      <c r="J115" s="33">
        <f t="shared" si="3"/>
      </c>
      <c r="K115" s="32"/>
      <c r="L115" s="92">
        <f>ABS(Input!F127-Input!G127)</f>
        <v>0</v>
      </c>
      <c r="M115" s="25" t="str">
        <f>CONCATENATE("FAC9=",Input!J127)</f>
        <v>FAC9=</v>
      </c>
      <c r="N115" s="32"/>
      <c r="O115" s="32"/>
      <c r="P115" s="34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24"/>
      <c r="AM115" s="32"/>
      <c r="AN115" s="32"/>
      <c r="AO115" s="32"/>
      <c r="AP115" s="108"/>
    </row>
    <row r="116" spans="1:42" s="94" customFormat="1" ht="10.5">
      <c r="A116" s="29">
        <v>109</v>
      </c>
      <c r="B116" s="33" t="s">
        <v>64</v>
      </c>
      <c r="C116" s="26" t="str">
        <f>IF(Input!F128-Input!G128&gt;=0,"40","50")</f>
        <v>40</v>
      </c>
      <c r="D116" s="30" t="s">
        <v>70</v>
      </c>
      <c r="E116" s="33">
        <f>CONCATENATE(Input!B128)</f>
      </c>
      <c r="F116" s="33">
        <f>CONCATENATE(Input!$D$10)</f>
      </c>
      <c r="G116" s="33">
        <f>CONCATENATE(Input!$D$14)</f>
      </c>
      <c r="H116" s="25" t="str">
        <f>IF(INT(TEXT(Input!$D$5,"mm"))&gt;=10,CONCATENATE(RIGHT(TEXT(Input!$D$5,"yyyy")+543,2)+1&amp;"31000"),CONCATENATE(RIGHT(TEXT(Input!$D$5,"yyyy")+543,2)&amp;"31000"))</f>
        <v>4331000</v>
      </c>
      <c r="I116" s="33">
        <f t="shared" si="2"/>
      </c>
      <c r="J116" s="33">
        <f t="shared" si="3"/>
      </c>
      <c r="K116" s="32"/>
      <c r="L116" s="92">
        <f>ABS(Input!F128-Input!G128)</f>
        <v>0</v>
      </c>
      <c r="M116" s="25" t="str">
        <f>CONCATENATE("FAC9=",Input!J128)</f>
        <v>FAC9=</v>
      </c>
      <c r="N116" s="32"/>
      <c r="O116" s="32"/>
      <c r="P116" s="34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24"/>
      <c r="AM116" s="32"/>
      <c r="AN116" s="32"/>
      <c r="AO116" s="32"/>
      <c r="AP116" s="108"/>
    </row>
    <row r="117" spans="1:42" s="94" customFormat="1" ht="10.5">
      <c r="A117" s="29">
        <v>110</v>
      </c>
      <c r="B117" s="33" t="s">
        <v>64</v>
      </c>
      <c r="C117" s="26" t="str">
        <f>IF(Input!F129-Input!G129&gt;=0,"40","50")</f>
        <v>40</v>
      </c>
      <c r="D117" s="30" t="s">
        <v>70</v>
      </c>
      <c r="E117" s="33">
        <f>CONCATENATE(Input!B129)</f>
      </c>
      <c r="F117" s="33">
        <f>CONCATENATE(Input!$D$10)</f>
      </c>
      <c r="G117" s="33">
        <f>CONCATENATE(Input!$D$14)</f>
      </c>
      <c r="H117" s="25" t="str">
        <f>IF(INT(TEXT(Input!$D$5,"mm"))&gt;=10,CONCATENATE(RIGHT(TEXT(Input!$D$5,"yyyy")+543,2)+1&amp;"31000"),CONCATENATE(RIGHT(TEXT(Input!$D$5,"yyyy")+543,2)&amp;"31000"))</f>
        <v>4331000</v>
      </c>
      <c r="I117" s="33">
        <f t="shared" si="2"/>
      </c>
      <c r="J117" s="33">
        <f t="shared" si="3"/>
      </c>
      <c r="K117" s="32"/>
      <c r="L117" s="92">
        <f>ABS(Input!F129-Input!G129)</f>
        <v>0</v>
      </c>
      <c r="M117" s="25" t="str">
        <f>CONCATENATE("FAC9=",Input!J129)</f>
        <v>FAC9=</v>
      </c>
      <c r="N117" s="32"/>
      <c r="O117" s="32"/>
      <c r="P117" s="34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24"/>
      <c r="AM117" s="32"/>
      <c r="AN117" s="32"/>
      <c r="AO117" s="32"/>
      <c r="AP117" s="108"/>
    </row>
    <row r="118" spans="1:42" s="94" customFormat="1" ht="10.5">
      <c r="A118" s="32">
        <v>111</v>
      </c>
      <c r="B118" s="33" t="s">
        <v>64</v>
      </c>
      <c r="C118" s="26" t="str">
        <f>IF(Input!F130-Input!G130&gt;=0,"40","50")</f>
        <v>40</v>
      </c>
      <c r="D118" s="30" t="s">
        <v>70</v>
      </c>
      <c r="E118" s="33">
        <f>CONCATENATE(Input!B130)</f>
      </c>
      <c r="F118" s="33">
        <f>CONCATENATE(Input!$D$10)</f>
      </c>
      <c r="G118" s="33">
        <f>CONCATENATE(Input!$D$14)</f>
      </c>
      <c r="H118" s="25" t="str">
        <f>IF(INT(TEXT(Input!$D$5,"mm"))&gt;=10,CONCATENATE(RIGHT(TEXT(Input!$D$5,"yyyy")+543,2)+1&amp;"31000"),CONCATENATE(RIGHT(TEXT(Input!$D$5,"yyyy")+543,2)&amp;"31000"))</f>
        <v>4331000</v>
      </c>
      <c r="I118" s="33">
        <f t="shared" si="2"/>
      </c>
      <c r="J118" s="33">
        <f t="shared" si="3"/>
      </c>
      <c r="K118" s="32"/>
      <c r="L118" s="92">
        <f>ABS(Input!F130-Input!G130)</f>
        <v>0</v>
      </c>
      <c r="M118" s="25" t="str">
        <f>CONCATENATE("FAC9=",Input!J130)</f>
        <v>FAC9=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24"/>
      <c r="AM118" s="32"/>
      <c r="AN118" s="32"/>
      <c r="AO118" s="32"/>
      <c r="AP118" s="108"/>
    </row>
    <row r="119" spans="1:42" s="94" customFormat="1" ht="10.5">
      <c r="A119" s="29">
        <v>112</v>
      </c>
      <c r="B119" s="33" t="s">
        <v>64</v>
      </c>
      <c r="C119" s="26" t="str">
        <f>IF(Input!F131-Input!G131&gt;=0,"40","50")</f>
        <v>40</v>
      </c>
      <c r="D119" s="30" t="s">
        <v>70</v>
      </c>
      <c r="E119" s="33">
        <f>CONCATENATE(Input!B131)</f>
      </c>
      <c r="F119" s="33">
        <f>CONCATENATE(Input!$D$10)</f>
      </c>
      <c r="G119" s="33">
        <f>CONCATENATE(Input!$D$14)</f>
      </c>
      <c r="H119" s="25" t="str">
        <f>IF(INT(TEXT(Input!$D$5,"mm"))&gt;=10,CONCATENATE(RIGHT(TEXT(Input!$D$5,"yyyy")+543,2)+1&amp;"31000"),CONCATENATE(RIGHT(TEXT(Input!$D$5,"yyyy")+543,2)&amp;"31000"))</f>
        <v>4331000</v>
      </c>
      <c r="I119" s="33">
        <f t="shared" si="2"/>
      </c>
      <c r="J119" s="33">
        <f t="shared" si="3"/>
      </c>
      <c r="K119" s="32"/>
      <c r="L119" s="92">
        <f>ABS(Input!F131-Input!G131)</f>
        <v>0</v>
      </c>
      <c r="M119" s="25" t="str">
        <f>CONCATENATE("FAC9=",Input!J131)</f>
        <v>FAC9=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24"/>
      <c r="AM119" s="32"/>
      <c r="AN119" s="32"/>
      <c r="AO119" s="32"/>
      <c r="AP119" s="108"/>
    </row>
    <row r="120" spans="1:42" s="94" customFormat="1" ht="10.5">
      <c r="A120" s="29">
        <v>113</v>
      </c>
      <c r="B120" s="33" t="s">
        <v>64</v>
      </c>
      <c r="C120" s="26" t="str">
        <f>IF(Input!F132-Input!G132&gt;=0,"40","50")</f>
        <v>40</v>
      </c>
      <c r="D120" s="30" t="s">
        <v>70</v>
      </c>
      <c r="E120" s="33">
        <f>CONCATENATE(Input!B132)</f>
      </c>
      <c r="F120" s="33">
        <f>CONCATENATE(Input!$D$10)</f>
      </c>
      <c r="G120" s="33">
        <f>CONCATENATE(Input!$D$14)</f>
      </c>
      <c r="H120" s="25" t="str">
        <f>IF(INT(TEXT(Input!$D$5,"mm"))&gt;=10,CONCATENATE(RIGHT(TEXT(Input!$D$5,"yyyy")+543,2)+1&amp;"31000"),CONCATENATE(RIGHT(TEXT(Input!$D$5,"yyyy")+543,2)&amp;"31000"))</f>
        <v>4331000</v>
      </c>
      <c r="I120" s="33">
        <f t="shared" si="2"/>
      </c>
      <c r="J120" s="33">
        <f t="shared" si="3"/>
      </c>
      <c r="K120" s="32"/>
      <c r="L120" s="92">
        <f>ABS(Input!F132-Input!G132)</f>
        <v>0</v>
      </c>
      <c r="M120" s="25" t="str">
        <f>CONCATENATE("FAC9=",Input!J132)</f>
        <v>FAC9=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24"/>
      <c r="AM120" s="32"/>
      <c r="AN120" s="32"/>
      <c r="AO120" s="32"/>
      <c r="AP120" s="108"/>
    </row>
    <row r="121" spans="1:42" s="94" customFormat="1" ht="10.5">
      <c r="A121" s="32">
        <v>114</v>
      </c>
      <c r="B121" s="33" t="s">
        <v>64</v>
      </c>
      <c r="C121" s="26" t="str">
        <f>IF(Input!F133-Input!G133&gt;=0,"40","50")</f>
        <v>40</v>
      </c>
      <c r="D121" s="30" t="s">
        <v>70</v>
      </c>
      <c r="E121" s="33">
        <f>CONCATENATE(Input!B133)</f>
      </c>
      <c r="F121" s="33">
        <f>CONCATENATE(Input!$D$10)</f>
      </c>
      <c r="G121" s="33">
        <f>CONCATENATE(Input!$D$14)</f>
      </c>
      <c r="H121" s="25" t="str">
        <f>IF(INT(TEXT(Input!$D$5,"mm"))&gt;=10,CONCATENATE(RIGHT(TEXT(Input!$D$5,"yyyy")+543,2)+1&amp;"31000"),CONCATENATE(RIGHT(TEXT(Input!$D$5,"yyyy")+543,2)&amp;"31000"))</f>
        <v>4331000</v>
      </c>
      <c r="I121" s="33">
        <f t="shared" si="2"/>
      </c>
      <c r="J121" s="33">
        <f t="shared" si="3"/>
      </c>
      <c r="K121" s="32"/>
      <c r="L121" s="92">
        <f>ABS(Input!F133-Input!G133)</f>
        <v>0</v>
      </c>
      <c r="M121" s="25" t="str">
        <f>CONCATENATE("FAC9=",Input!J133)</f>
        <v>FAC9=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24"/>
      <c r="AM121" s="32"/>
      <c r="AN121" s="32"/>
      <c r="AO121" s="32"/>
      <c r="AP121" s="108"/>
    </row>
    <row r="122" spans="1:42" s="94" customFormat="1" ht="10.5">
      <c r="A122" s="29">
        <v>115</v>
      </c>
      <c r="B122" s="33" t="s">
        <v>64</v>
      </c>
      <c r="C122" s="26" t="str">
        <f>IF(Input!F134-Input!G134&gt;=0,"40","50")</f>
        <v>40</v>
      </c>
      <c r="D122" s="30" t="s">
        <v>70</v>
      </c>
      <c r="E122" s="33">
        <f>CONCATENATE(Input!B134)</f>
      </c>
      <c r="F122" s="33">
        <f>CONCATENATE(Input!$D$10)</f>
      </c>
      <c r="G122" s="33">
        <f>CONCATENATE(Input!$D$14)</f>
      </c>
      <c r="H122" s="25" t="str">
        <f>IF(INT(TEXT(Input!$D$5,"mm"))&gt;=10,CONCATENATE(RIGHT(TEXT(Input!$D$5,"yyyy")+543,2)+1&amp;"31000"),CONCATENATE(RIGHT(TEXT(Input!$D$5,"yyyy")+543,2)&amp;"31000"))</f>
        <v>4331000</v>
      </c>
      <c r="I122" s="33">
        <f t="shared" si="2"/>
      </c>
      <c r="J122" s="33">
        <f t="shared" si="3"/>
      </c>
      <c r="K122" s="32"/>
      <c r="L122" s="92">
        <f>ABS(Input!F134-Input!G134)</f>
        <v>0</v>
      </c>
      <c r="M122" s="25" t="str">
        <f>CONCATENATE("FAC9=",Input!J134)</f>
        <v>FAC9=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24"/>
      <c r="AM122" s="32"/>
      <c r="AN122" s="32"/>
      <c r="AO122" s="32"/>
      <c r="AP122" s="108"/>
    </row>
    <row r="123" spans="1:42" s="94" customFormat="1" ht="10.5">
      <c r="A123" s="29">
        <v>116</v>
      </c>
      <c r="B123" s="33" t="s">
        <v>64</v>
      </c>
      <c r="C123" s="26" t="str">
        <f>IF(Input!F135-Input!G135&gt;=0,"40","50")</f>
        <v>40</v>
      </c>
      <c r="D123" s="30" t="s">
        <v>70</v>
      </c>
      <c r="E123" s="33">
        <f>CONCATENATE(Input!B135)</f>
      </c>
      <c r="F123" s="33">
        <f>CONCATENATE(Input!$D$10)</f>
      </c>
      <c r="G123" s="33">
        <f>CONCATENATE(Input!$D$14)</f>
      </c>
      <c r="H123" s="25" t="str">
        <f>IF(INT(TEXT(Input!$D$5,"mm"))&gt;=10,CONCATENATE(RIGHT(TEXT(Input!$D$5,"yyyy")+543,2)+1&amp;"31000"),CONCATENATE(RIGHT(TEXT(Input!$D$5,"yyyy")+543,2)&amp;"31000"))</f>
        <v>4331000</v>
      </c>
      <c r="I123" s="33">
        <f t="shared" si="2"/>
      </c>
      <c r="J123" s="33">
        <f t="shared" si="3"/>
      </c>
      <c r="K123" s="32"/>
      <c r="L123" s="92">
        <f>ABS(Input!F135-Input!G135)</f>
        <v>0</v>
      </c>
      <c r="M123" s="25" t="str">
        <f>CONCATENATE("FAC9=",Input!J135)</f>
        <v>FAC9=</v>
      </c>
      <c r="N123" s="29"/>
      <c r="O123" s="29"/>
      <c r="P123" s="29"/>
      <c r="Q123" s="32"/>
      <c r="R123" s="32"/>
      <c r="S123" s="32"/>
      <c r="T123" s="32"/>
      <c r="U123" s="29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24"/>
      <c r="AM123" s="32"/>
      <c r="AN123" s="32"/>
      <c r="AO123" s="32"/>
      <c r="AP123" s="108"/>
    </row>
    <row r="124" spans="1:42" s="94" customFormat="1" ht="10.5">
      <c r="A124" s="32">
        <v>117</v>
      </c>
      <c r="B124" s="33" t="s">
        <v>64</v>
      </c>
      <c r="C124" s="26" t="str">
        <f>IF(Input!F136-Input!G136&gt;=0,"40","50")</f>
        <v>40</v>
      </c>
      <c r="D124" s="30" t="s">
        <v>70</v>
      </c>
      <c r="E124" s="33">
        <f>CONCATENATE(Input!B136)</f>
      </c>
      <c r="F124" s="33">
        <f>CONCATENATE(Input!$D$10)</f>
      </c>
      <c r="G124" s="33">
        <f>CONCATENATE(Input!$D$14)</f>
      </c>
      <c r="H124" s="25" t="str">
        <f>IF(INT(TEXT(Input!$D$5,"mm"))&gt;=10,CONCATENATE(RIGHT(TEXT(Input!$D$5,"yyyy")+543,2)+1&amp;"31000"),CONCATENATE(RIGHT(TEXT(Input!$D$5,"yyyy")+543,2)&amp;"31000"))</f>
        <v>4331000</v>
      </c>
      <c r="I124" s="33">
        <f t="shared" si="2"/>
      </c>
      <c r="J124" s="33">
        <f t="shared" si="3"/>
      </c>
      <c r="K124" s="32"/>
      <c r="L124" s="92">
        <f>ABS(Input!F136-Input!G136)</f>
        <v>0</v>
      </c>
      <c r="M124" s="25" t="str">
        <f>CONCATENATE("FAC9=",Input!J136)</f>
        <v>FAC9=</v>
      </c>
      <c r="N124" s="29"/>
      <c r="O124" s="29"/>
      <c r="P124" s="29"/>
      <c r="Q124" s="32"/>
      <c r="R124" s="32"/>
      <c r="S124" s="32"/>
      <c r="T124" s="32"/>
      <c r="U124" s="29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24"/>
      <c r="AM124" s="32"/>
      <c r="AN124" s="32"/>
      <c r="AO124" s="32"/>
      <c r="AP124" s="108"/>
    </row>
    <row r="125" spans="1:42" s="94" customFormat="1" ht="10.5">
      <c r="A125" s="29">
        <v>118</v>
      </c>
      <c r="B125" s="33" t="s">
        <v>64</v>
      </c>
      <c r="C125" s="26" t="str">
        <f>IF(Input!F137-Input!G137&gt;=0,"40","50")</f>
        <v>40</v>
      </c>
      <c r="D125" s="30" t="s">
        <v>70</v>
      </c>
      <c r="E125" s="33">
        <f>CONCATENATE(Input!B137)</f>
      </c>
      <c r="F125" s="33">
        <f>CONCATENATE(Input!$D$10)</f>
      </c>
      <c r="G125" s="33">
        <f>CONCATENATE(Input!$D$14)</f>
      </c>
      <c r="H125" s="25" t="str">
        <f>IF(INT(TEXT(Input!$D$5,"mm"))&gt;=10,CONCATENATE(RIGHT(TEXT(Input!$D$5,"yyyy")+543,2)+1&amp;"31000"),CONCATENATE(RIGHT(TEXT(Input!$D$5,"yyyy")+543,2)&amp;"31000"))</f>
        <v>4331000</v>
      </c>
      <c r="I125" s="33">
        <f t="shared" si="2"/>
      </c>
      <c r="J125" s="33">
        <f t="shared" si="3"/>
      </c>
      <c r="K125" s="32"/>
      <c r="L125" s="92">
        <f>ABS(Input!F137-Input!G137)</f>
        <v>0</v>
      </c>
      <c r="M125" s="25" t="str">
        <f>CONCATENATE("FAC9=",Input!J137)</f>
        <v>FAC9=</v>
      </c>
      <c r="N125" s="29"/>
      <c r="O125" s="29"/>
      <c r="P125" s="29"/>
      <c r="Q125" s="32"/>
      <c r="R125" s="32"/>
      <c r="S125" s="32"/>
      <c r="T125" s="32"/>
      <c r="U125" s="29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24"/>
      <c r="AM125" s="32"/>
      <c r="AN125" s="32"/>
      <c r="AO125" s="32"/>
      <c r="AP125" s="108"/>
    </row>
    <row r="126" spans="1:42" s="94" customFormat="1" ht="10.5">
      <c r="A126" s="29">
        <v>119</v>
      </c>
      <c r="B126" s="33" t="s">
        <v>64</v>
      </c>
      <c r="C126" s="26" t="str">
        <f>IF(Input!F138-Input!G138&gt;=0,"40","50")</f>
        <v>40</v>
      </c>
      <c r="D126" s="30" t="s">
        <v>70</v>
      </c>
      <c r="E126" s="33">
        <f>CONCATENATE(Input!B138)</f>
      </c>
      <c r="F126" s="33">
        <f>CONCATENATE(Input!$D$10)</f>
      </c>
      <c r="G126" s="33">
        <f>CONCATENATE(Input!$D$14)</f>
      </c>
      <c r="H126" s="25" t="str">
        <f>IF(INT(TEXT(Input!$D$5,"mm"))&gt;=10,CONCATENATE(RIGHT(TEXT(Input!$D$5,"yyyy")+543,2)+1&amp;"31000"),CONCATENATE(RIGHT(TEXT(Input!$D$5,"yyyy")+543,2)&amp;"31000"))</f>
        <v>4331000</v>
      </c>
      <c r="I126" s="33">
        <f t="shared" si="2"/>
      </c>
      <c r="J126" s="33">
        <f t="shared" si="3"/>
      </c>
      <c r="K126" s="32"/>
      <c r="L126" s="92">
        <f>ABS(Input!F138-Input!G138)</f>
        <v>0</v>
      </c>
      <c r="M126" s="25" t="str">
        <f>CONCATENATE("FAC9=",Input!J138)</f>
        <v>FAC9=</v>
      </c>
      <c r="N126" s="29"/>
      <c r="O126" s="29"/>
      <c r="P126" s="29"/>
      <c r="Q126" s="32"/>
      <c r="R126" s="32"/>
      <c r="S126" s="32"/>
      <c r="T126" s="32"/>
      <c r="U126" s="29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24"/>
      <c r="AM126" s="32"/>
      <c r="AN126" s="32"/>
      <c r="AO126" s="32"/>
      <c r="AP126" s="108"/>
    </row>
    <row r="127" spans="1:42" s="94" customFormat="1" ht="10.5">
      <c r="A127" s="32">
        <v>120</v>
      </c>
      <c r="B127" s="33" t="s">
        <v>64</v>
      </c>
      <c r="C127" s="26" t="str">
        <f>IF(Input!F139-Input!G139&gt;=0,"40","50")</f>
        <v>40</v>
      </c>
      <c r="D127" s="30" t="s">
        <v>70</v>
      </c>
      <c r="E127" s="33">
        <f>CONCATENATE(Input!B139)</f>
      </c>
      <c r="F127" s="33">
        <f>CONCATENATE(Input!$D$10)</f>
      </c>
      <c r="G127" s="33">
        <f>CONCATENATE(Input!$D$14)</f>
      </c>
      <c r="H127" s="25" t="str">
        <f>IF(INT(TEXT(Input!$D$5,"mm"))&gt;=10,CONCATENATE(RIGHT(TEXT(Input!$D$5,"yyyy")+543,2)+1&amp;"31000"),CONCATENATE(RIGHT(TEXT(Input!$D$5,"yyyy")+543,2)&amp;"31000"))</f>
        <v>4331000</v>
      </c>
      <c r="I127" s="33">
        <f t="shared" si="2"/>
      </c>
      <c r="J127" s="33">
        <f t="shared" si="3"/>
      </c>
      <c r="K127" s="32"/>
      <c r="L127" s="92">
        <f>ABS(Input!F139-Input!G139)</f>
        <v>0</v>
      </c>
      <c r="M127" s="25" t="str">
        <f>CONCATENATE("FAC9=",Input!J139)</f>
        <v>FAC9=</v>
      </c>
      <c r="N127" s="29"/>
      <c r="O127" s="29"/>
      <c r="P127" s="29"/>
      <c r="Q127" s="32"/>
      <c r="R127" s="32"/>
      <c r="S127" s="32"/>
      <c r="T127" s="32"/>
      <c r="U127" s="29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24"/>
      <c r="AM127" s="32"/>
      <c r="AN127" s="32"/>
      <c r="AO127" s="32"/>
      <c r="AP127" s="108"/>
    </row>
    <row r="128" spans="1:42" s="94" customFormat="1" ht="10.5">
      <c r="A128" s="29">
        <v>121</v>
      </c>
      <c r="B128" s="33" t="s">
        <v>64</v>
      </c>
      <c r="C128" s="26" t="str">
        <f>IF(Input!F140-Input!G140&gt;=0,"40","50")</f>
        <v>40</v>
      </c>
      <c r="D128" s="30" t="s">
        <v>70</v>
      </c>
      <c r="E128" s="33">
        <f>CONCATENATE(Input!B140)</f>
      </c>
      <c r="F128" s="33">
        <f>CONCATENATE(Input!$D$10)</f>
      </c>
      <c r="G128" s="33">
        <f>CONCATENATE(Input!$D$14)</f>
      </c>
      <c r="H128" s="25" t="str">
        <f>IF(INT(TEXT(Input!$D$5,"mm"))&gt;=10,CONCATENATE(RIGHT(TEXT(Input!$D$5,"yyyy")+543,2)+1&amp;"31000"),CONCATENATE(RIGHT(TEXT(Input!$D$5,"yyyy")+543,2)&amp;"31000"))</f>
        <v>4331000</v>
      </c>
      <c r="I128" s="33">
        <f t="shared" si="2"/>
      </c>
      <c r="J128" s="33">
        <f t="shared" si="3"/>
      </c>
      <c r="K128" s="32"/>
      <c r="L128" s="92">
        <f>ABS(Input!F140-Input!G140)</f>
        <v>0</v>
      </c>
      <c r="M128" s="25" t="str">
        <f>CONCATENATE("FAC9=",Input!J140)</f>
        <v>FAC9=</v>
      </c>
      <c r="N128" s="29"/>
      <c r="O128" s="29"/>
      <c r="P128" s="29"/>
      <c r="Q128" s="32"/>
      <c r="R128" s="32"/>
      <c r="S128" s="32"/>
      <c r="T128" s="32"/>
      <c r="U128" s="29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24"/>
      <c r="AM128" s="32"/>
      <c r="AN128" s="32"/>
      <c r="AO128" s="32"/>
      <c r="AP128" s="108"/>
    </row>
    <row r="129" spans="1:42" s="94" customFormat="1" ht="10.5">
      <c r="A129" s="29">
        <v>122</v>
      </c>
      <c r="B129" s="33" t="s">
        <v>64</v>
      </c>
      <c r="C129" s="26" t="str">
        <f>IF(Input!F141-Input!G141&gt;=0,"40","50")</f>
        <v>40</v>
      </c>
      <c r="D129" s="30" t="s">
        <v>70</v>
      </c>
      <c r="E129" s="33">
        <f>CONCATENATE(Input!B141)</f>
      </c>
      <c r="F129" s="33">
        <f>CONCATENATE(Input!$D$10)</f>
      </c>
      <c r="G129" s="33">
        <f>CONCATENATE(Input!$D$14)</f>
      </c>
      <c r="H129" s="25" t="str">
        <f>IF(INT(TEXT(Input!$D$5,"mm"))&gt;=10,CONCATENATE(RIGHT(TEXT(Input!$D$5,"yyyy")+543,2)+1&amp;"31000"),CONCATENATE(RIGHT(TEXT(Input!$D$5,"yyyy")+543,2)&amp;"31000"))</f>
        <v>4331000</v>
      </c>
      <c r="I129" s="33">
        <f t="shared" si="2"/>
      </c>
      <c r="J129" s="33">
        <f t="shared" si="3"/>
      </c>
      <c r="K129" s="32"/>
      <c r="L129" s="92">
        <f>ABS(Input!F141-Input!G141)</f>
        <v>0</v>
      </c>
      <c r="M129" s="25" t="str">
        <f>CONCATENATE("FAC9=",Input!J141)</f>
        <v>FAC9=</v>
      </c>
      <c r="N129" s="29"/>
      <c r="O129" s="29"/>
      <c r="P129" s="29"/>
      <c r="Q129" s="32"/>
      <c r="R129" s="32"/>
      <c r="S129" s="32"/>
      <c r="T129" s="32"/>
      <c r="U129" s="29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24"/>
      <c r="AM129" s="32"/>
      <c r="AN129" s="32"/>
      <c r="AO129" s="32"/>
      <c r="AP129" s="108"/>
    </row>
    <row r="130" spans="1:42" s="94" customFormat="1" ht="10.5">
      <c r="A130" s="32">
        <v>123</v>
      </c>
      <c r="B130" s="33" t="s">
        <v>64</v>
      </c>
      <c r="C130" s="26" t="str">
        <f>IF(Input!F142-Input!G142&gt;=0,"40","50")</f>
        <v>40</v>
      </c>
      <c r="D130" s="30" t="s">
        <v>70</v>
      </c>
      <c r="E130" s="33">
        <f>CONCATENATE(Input!B142)</f>
      </c>
      <c r="F130" s="33">
        <f>CONCATENATE(Input!$D$10)</f>
      </c>
      <c r="G130" s="33">
        <f>CONCATENATE(Input!$D$14)</f>
      </c>
      <c r="H130" s="25" t="str">
        <f>IF(INT(TEXT(Input!$D$5,"mm"))&gt;=10,CONCATENATE(RIGHT(TEXT(Input!$D$5,"yyyy")+543,2)+1&amp;"31000"),CONCATENATE(RIGHT(TEXT(Input!$D$5,"yyyy")+543,2)&amp;"31000"))</f>
        <v>4331000</v>
      </c>
      <c r="I130" s="33">
        <f t="shared" si="2"/>
      </c>
      <c r="J130" s="33">
        <f t="shared" si="3"/>
      </c>
      <c r="K130" s="32"/>
      <c r="L130" s="92">
        <f>ABS(Input!F142-Input!G142)</f>
        <v>0</v>
      </c>
      <c r="M130" s="25" t="str">
        <f>CONCATENATE("FAC9=",Input!J142)</f>
        <v>FAC9=</v>
      </c>
      <c r="N130" s="29"/>
      <c r="O130" s="29"/>
      <c r="P130" s="29"/>
      <c r="Q130" s="32"/>
      <c r="R130" s="32"/>
      <c r="S130" s="32"/>
      <c r="T130" s="32"/>
      <c r="U130" s="29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24"/>
      <c r="AM130" s="32"/>
      <c r="AN130" s="32"/>
      <c r="AO130" s="32"/>
      <c r="AP130" s="108"/>
    </row>
    <row r="131" spans="1:42" s="94" customFormat="1" ht="10.5">
      <c r="A131" s="29">
        <v>124</v>
      </c>
      <c r="B131" s="33" t="s">
        <v>64</v>
      </c>
      <c r="C131" s="26" t="str">
        <f>IF(Input!F143-Input!G143&gt;=0,"40","50")</f>
        <v>40</v>
      </c>
      <c r="D131" s="30" t="s">
        <v>70</v>
      </c>
      <c r="E131" s="33">
        <f>CONCATENATE(Input!B143)</f>
      </c>
      <c r="F131" s="33">
        <f>CONCATENATE(Input!$D$10)</f>
      </c>
      <c r="G131" s="33">
        <f>CONCATENATE(Input!$D$14)</f>
      </c>
      <c r="H131" s="25" t="str">
        <f>IF(INT(TEXT(Input!$D$5,"mm"))&gt;=10,CONCATENATE(RIGHT(TEXT(Input!$D$5,"yyyy")+543,2)+1&amp;"31000"),CONCATENATE(RIGHT(TEXT(Input!$D$5,"yyyy")+543,2)&amp;"31000"))</f>
        <v>4331000</v>
      </c>
      <c r="I131" s="33">
        <f t="shared" si="2"/>
      </c>
      <c r="J131" s="33">
        <f t="shared" si="3"/>
      </c>
      <c r="K131" s="32"/>
      <c r="L131" s="92">
        <f>ABS(Input!F143-Input!G143)</f>
        <v>0</v>
      </c>
      <c r="M131" s="25" t="str">
        <f>CONCATENATE("FAC9=",Input!J143)</f>
        <v>FAC9=</v>
      </c>
      <c r="N131" s="29"/>
      <c r="O131" s="29"/>
      <c r="P131" s="29"/>
      <c r="Q131" s="32"/>
      <c r="R131" s="32"/>
      <c r="S131" s="32"/>
      <c r="T131" s="32"/>
      <c r="U131" s="29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24"/>
      <c r="AM131" s="32"/>
      <c r="AN131" s="32"/>
      <c r="AO131" s="32"/>
      <c r="AP131" s="108"/>
    </row>
    <row r="132" spans="1:42" s="94" customFormat="1" ht="10.5">
      <c r="A132" s="29">
        <v>125</v>
      </c>
      <c r="B132" s="33" t="s">
        <v>64</v>
      </c>
      <c r="C132" s="26" t="str">
        <f>IF(Input!F144-Input!G144&gt;=0,"40","50")</f>
        <v>40</v>
      </c>
      <c r="D132" s="30" t="s">
        <v>70</v>
      </c>
      <c r="E132" s="33">
        <f>CONCATENATE(Input!B144)</f>
      </c>
      <c r="F132" s="33">
        <f>CONCATENATE(Input!$D$10)</f>
      </c>
      <c r="G132" s="33">
        <f>CONCATENATE(Input!$D$14)</f>
      </c>
      <c r="H132" s="25" t="str">
        <f>IF(INT(TEXT(Input!$D$5,"mm"))&gt;=10,CONCATENATE(RIGHT(TEXT(Input!$D$5,"yyyy")+543,2)+1&amp;"31000"),CONCATENATE(RIGHT(TEXT(Input!$D$5,"yyyy")+543,2)&amp;"31000"))</f>
        <v>4331000</v>
      </c>
      <c r="I132" s="33">
        <f t="shared" si="2"/>
      </c>
      <c r="J132" s="33">
        <f t="shared" si="3"/>
      </c>
      <c r="K132" s="32"/>
      <c r="L132" s="92">
        <f>ABS(Input!F144-Input!G144)</f>
        <v>0</v>
      </c>
      <c r="M132" s="25" t="str">
        <f>CONCATENATE("FAC9=",Input!J144)</f>
        <v>FAC9=</v>
      </c>
      <c r="N132" s="29"/>
      <c r="O132" s="29"/>
      <c r="P132" s="29"/>
      <c r="Q132" s="32"/>
      <c r="R132" s="32"/>
      <c r="S132" s="32"/>
      <c r="T132" s="32"/>
      <c r="U132" s="29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24"/>
      <c r="AM132" s="32"/>
      <c r="AN132" s="32"/>
      <c r="AO132" s="32"/>
      <c r="AP132" s="108"/>
    </row>
    <row r="133" spans="1:42" s="94" customFormat="1" ht="10.5">
      <c r="A133" s="32">
        <v>126</v>
      </c>
      <c r="B133" s="33" t="s">
        <v>64</v>
      </c>
      <c r="C133" s="26" t="str">
        <f>IF(Input!F145-Input!G145&gt;=0,"40","50")</f>
        <v>40</v>
      </c>
      <c r="D133" s="30" t="s">
        <v>70</v>
      </c>
      <c r="E133" s="33">
        <f>CONCATENATE(Input!B145)</f>
      </c>
      <c r="F133" s="33">
        <f>CONCATENATE(Input!$D$10)</f>
      </c>
      <c r="G133" s="33">
        <f>CONCATENATE(Input!$D$14)</f>
      </c>
      <c r="H133" s="25" t="str">
        <f>IF(INT(TEXT(Input!$D$5,"mm"))&gt;=10,CONCATENATE(RIGHT(TEXT(Input!$D$5,"yyyy")+543,2)+1&amp;"31000"),CONCATENATE(RIGHT(TEXT(Input!$D$5,"yyyy")+543,2)&amp;"31000"))</f>
        <v>4331000</v>
      </c>
      <c r="I133" s="33">
        <f t="shared" si="2"/>
      </c>
      <c r="J133" s="33">
        <f t="shared" si="3"/>
      </c>
      <c r="K133" s="32"/>
      <c r="L133" s="92">
        <f>ABS(Input!F145-Input!G145)</f>
        <v>0</v>
      </c>
      <c r="M133" s="25" t="str">
        <f>CONCATENATE("FAC9=",Input!J145)</f>
        <v>FAC9=</v>
      </c>
      <c r="N133" s="29"/>
      <c r="O133" s="29"/>
      <c r="P133" s="29"/>
      <c r="Q133" s="32"/>
      <c r="R133" s="32"/>
      <c r="S133" s="32"/>
      <c r="T133" s="32"/>
      <c r="U133" s="29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24"/>
      <c r="AM133" s="32"/>
      <c r="AN133" s="32"/>
      <c r="AO133" s="32"/>
      <c r="AP133" s="108"/>
    </row>
    <row r="134" spans="1:42" s="94" customFormat="1" ht="10.5">
      <c r="A134" s="29">
        <v>127</v>
      </c>
      <c r="B134" s="33" t="s">
        <v>64</v>
      </c>
      <c r="C134" s="26" t="str">
        <f>IF(Input!F146-Input!G146&gt;=0,"40","50")</f>
        <v>40</v>
      </c>
      <c r="D134" s="30" t="s">
        <v>70</v>
      </c>
      <c r="E134" s="33">
        <f>CONCATENATE(Input!B146)</f>
      </c>
      <c r="F134" s="33">
        <f>CONCATENATE(Input!$D$10)</f>
      </c>
      <c r="G134" s="33">
        <f>CONCATENATE(Input!$D$14)</f>
      </c>
      <c r="H134" s="25" t="str">
        <f>IF(INT(TEXT(Input!$D$5,"mm"))&gt;=10,CONCATENATE(RIGHT(TEXT(Input!$D$5,"yyyy")+543,2)+1&amp;"31000"),CONCATENATE(RIGHT(TEXT(Input!$D$5,"yyyy")+543,2)&amp;"31000"))</f>
        <v>4331000</v>
      </c>
      <c r="I134" s="33">
        <f t="shared" si="2"/>
      </c>
      <c r="J134" s="33">
        <f t="shared" si="3"/>
      </c>
      <c r="K134" s="32"/>
      <c r="L134" s="92">
        <f>ABS(Input!F146-Input!G146)</f>
        <v>0</v>
      </c>
      <c r="M134" s="25" t="str">
        <f>CONCATENATE("FAC9=",Input!J146)</f>
        <v>FAC9=</v>
      </c>
      <c r="N134" s="29"/>
      <c r="O134" s="29"/>
      <c r="P134" s="29"/>
      <c r="Q134" s="32"/>
      <c r="R134" s="32"/>
      <c r="S134" s="32"/>
      <c r="T134" s="32"/>
      <c r="U134" s="29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24"/>
      <c r="AM134" s="32"/>
      <c r="AN134" s="32"/>
      <c r="AO134" s="32"/>
      <c r="AP134" s="108"/>
    </row>
    <row r="135" spans="1:42" s="94" customFormat="1" ht="10.5">
      <c r="A135" s="29">
        <v>128</v>
      </c>
      <c r="B135" s="33" t="s">
        <v>64</v>
      </c>
      <c r="C135" s="26" t="str">
        <f>IF(Input!F147-Input!G147&gt;=0,"40","50")</f>
        <v>40</v>
      </c>
      <c r="D135" s="30" t="s">
        <v>70</v>
      </c>
      <c r="E135" s="33">
        <f>CONCATENATE(Input!B147)</f>
      </c>
      <c r="F135" s="33">
        <f>CONCATENATE(Input!$D$10)</f>
      </c>
      <c r="G135" s="33">
        <f>CONCATENATE(Input!$D$14)</f>
      </c>
      <c r="H135" s="25" t="str">
        <f>IF(INT(TEXT(Input!$D$5,"mm"))&gt;=10,CONCATENATE(RIGHT(TEXT(Input!$D$5,"yyyy")+543,2)+1&amp;"31000"),CONCATENATE(RIGHT(TEXT(Input!$D$5,"yyyy")+543,2)&amp;"31000"))</f>
        <v>4331000</v>
      </c>
      <c r="I135" s="33">
        <f t="shared" si="2"/>
      </c>
      <c r="J135" s="33">
        <f t="shared" si="3"/>
      </c>
      <c r="K135" s="32"/>
      <c r="L135" s="92">
        <f>ABS(Input!F147-Input!G147)</f>
        <v>0</v>
      </c>
      <c r="M135" s="25" t="str">
        <f>CONCATENATE("FAC9=",Input!J147)</f>
        <v>FAC9=</v>
      </c>
      <c r="N135" s="29"/>
      <c r="O135" s="29"/>
      <c r="P135" s="29"/>
      <c r="Q135" s="32"/>
      <c r="R135" s="32"/>
      <c r="S135" s="32"/>
      <c r="T135" s="32"/>
      <c r="U135" s="29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24"/>
      <c r="AM135" s="32"/>
      <c r="AN135" s="32"/>
      <c r="AO135" s="32"/>
      <c r="AP135" s="108"/>
    </row>
    <row r="136" spans="1:42" s="94" customFormat="1" ht="10.5">
      <c r="A136" s="32">
        <v>129</v>
      </c>
      <c r="B136" s="33" t="s">
        <v>64</v>
      </c>
      <c r="C136" s="26" t="str">
        <f>IF(Input!F148-Input!G148&gt;=0,"40","50")</f>
        <v>40</v>
      </c>
      <c r="D136" s="30" t="s">
        <v>70</v>
      </c>
      <c r="E136" s="33">
        <f>CONCATENATE(Input!B148)</f>
      </c>
      <c r="F136" s="33">
        <f>CONCATENATE(Input!$D$10)</f>
      </c>
      <c r="G136" s="33">
        <f>CONCATENATE(Input!$D$14)</f>
      </c>
      <c r="H136" s="25" t="str">
        <f>IF(INT(TEXT(Input!$D$5,"mm"))&gt;=10,CONCATENATE(RIGHT(TEXT(Input!$D$5,"yyyy")+543,2)+1&amp;"31000"),CONCATENATE(RIGHT(TEXT(Input!$D$5,"yyyy")+543,2)&amp;"31000"))</f>
        <v>4331000</v>
      </c>
      <c r="I136" s="33">
        <f t="shared" si="2"/>
      </c>
      <c r="J136" s="33">
        <f t="shared" si="3"/>
      </c>
      <c r="K136" s="32"/>
      <c r="L136" s="92">
        <f>ABS(Input!F148-Input!G148)</f>
        <v>0</v>
      </c>
      <c r="M136" s="25" t="str">
        <f>CONCATENATE("FAC9=",Input!J148)</f>
        <v>FAC9=</v>
      </c>
      <c r="N136" s="29"/>
      <c r="O136" s="29"/>
      <c r="P136" s="29"/>
      <c r="Q136" s="32"/>
      <c r="R136" s="32"/>
      <c r="S136" s="32"/>
      <c r="T136" s="32"/>
      <c r="U136" s="29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24"/>
      <c r="AM136" s="32"/>
      <c r="AN136" s="32"/>
      <c r="AO136" s="32"/>
      <c r="AP136" s="108"/>
    </row>
    <row r="137" spans="1:42" s="94" customFormat="1" ht="10.5">
      <c r="A137" s="29">
        <v>130</v>
      </c>
      <c r="B137" s="33" t="s">
        <v>64</v>
      </c>
      <c r="C137" s="26" t="str">
        <f>IF(Input!F149-Input!G149&gt;=0,"40","50")</f>
        <v>40</v>
      </c>
      <c r="D137" s="30" t="s">
        <v>70</v>
      </c>
      <c r="E137" s="33">
        <f>CONCATENATE(Input!B149)</f>
      </c>
      <c r="F137" s="33">
        <f>CONCATENATE(Input!$D$10)</f>
      </c>
      <c r="G137" s="33">
        <f>CONCATENATE(Input!$D$14)</f>
      </c>
      <c r="H137" s="25" t="str">
        <f>IF(INT(TEXT(Input!$D$5,"mm"))&gt;=10,CONCATENATE(RIGHT(TEXT(Input!$D$5,"yyyy")+543,2)+1&amp;"31000"),CONCATENATE(RIGHT(TEXT(Input!$D$5,"yyyy")+543,2)&amp;"31000"))</f>
        <v>4331000</v>
      </c>
      <c r="I137" s="33">
        <f aca="true" t="shared" si="4" ref="I137:I167">CONCATENATE(LEFT($K$5,5))</f>
      </c>
      <c r="J137" s="33">
        <f aca="true" t="shared" si="5" ref="J137:J167">IF(LEN(F137)&gt;0,"P"&amp;F137,"")</f>
      </c>
      <c r="K137" s="32"/>
      <c r="L137" s="92">
        <f>ABS(Input!F149-Input!G149)</f>
        <v>0</v>
      </c>
      <c r="M137" s="25" t="str">
        <f>CONCATENATE("FAC9=",Input!J149)</f>
        <v>FAC9=</v>
      </c>
      <c r="N137" s="29"/>
      <c r="O137" s="29"/>
      <c r="P137" s="29"/>
      <c r="Q137" s="32"/>
      <c r="R137" s="32"/>
      <c r="S137" s="32"/>
      <c r="T137" s="32"/>
      <c r="U137" s="29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24"/>
      <c r="AM137" s="32"/>
      <c r="AN137" s="32"/>
      <c r="AO137" s="32"/>
      <c r="AP137" s="108"/>
    </row>
    <row r="138" spans="1:42" s="94" customFormat="1" ht="10.5">
      <c r="A138" s="29">
        <v>131</v>
      </c>
      <c r="B138" s="33" t="s">
        <v>64</v>
      </c>
      <c r="C138" s="26" t="str">
        <f>IF(Input!F150-Input!G150&gt;=0,"40","50")</f>
        <v>40</v>
      </c>
      <c r="D138" s="30" t="s">
        <v>70</v>
      </c>
      <c r="E138" s="33">
        <f>CONCATENATE(Input!B150)</f>
      </c>
      <c r="F138" s="33">
        <f>CONCATENATE(Input!$D$10)</f>
      </c>
      <c r="G138" s="33">
        <f>CONCATENATE(Input!$D$14)</f>
      </c>
      <c r="H138" s="25" t="str">
        <f>IF(INT(TEXT(Input!$D$5,"mm"))&gt;=10,CONCATENATE(RIGHT(TEXT(Input!$D$5,"yyyy")+543,2)+1&amp;"31000"),CONCATENATE(RIGHT(TEXT(Input!$D$5,"yyyy")+543,2)&amp;"31000"))</f>
        <v>4331000</v>
      </c>
      <c r="I138" s="33">
        <f t="shared" si="4"/>
      </c>
      <c r="J138" s="33">
        <f t="shared" si="5"/>
      </c>
      <c r="K138" s="32"/>
      <c r="L138" s="92">
        <f>ABS(Input!F150-Input!G150)</f>
        <v>0</v>
      </c>
      <c r="M138" s="25" t="str">
        <f>CONCATENATE("FAC9=",Input!J150)</f>
        <v>FAC9=</v>
      </c>
      <c r="N138" s="29"/>
      <c r="O138" s="29"/>
      <c r="P138" s="29"/>
      <c r="Q138" s="32"/>
      <c r="R138" s="32"/>
      <c r="S138" s="32"/>
      <c r="T138" s="32"/>
      <c r="U138" s="29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24"/>
      <c r="AM138" s="32"/>
      <c r="AN138" s="32"/>
      <c r="AO138" s="32"/>
      <c r="AP138" s="108"/>
    </row>
    <row r="139" spans="1:42" s="94" customFormat="1" ht="10.5">
      <c r="A139" s="32">
        <v>132</v>
      </c>
      <c r="B139" s="33" t="s">
        <v>64</v>
      </c>
      <c r="C139" s="26" t="str">
        <f>IF(Input!F151-Input!G151&gt;=0,"40","50")</f>
        <v>40</v>
      </c>
      <c r="D139" s="30" t="s">
        <v>70</v>
      </c>
      <c r="E139" s="33">
        <f>CONCATENATE(Input!B151)</f>
      </c>
      <c r="F139" s="33">
        <f>CONCATENATE(Input!$D$10)</f>
      </c>
      <c r="G139" s="33">
        <f>CONCATENATE(Input!$D$14)</f>
      </c>
      <c r="H139" s="25" t="str">
        <f>IF(INT(TEXT(Input!$D$5,"mm"))&gt;=10,CONCATENATE(RIGHT(TEXT(Input!$D$5,"yyyy")+543,2)+1&amp;"31000"),CONCATENATE(RIGHT(TEXT(Input!$D$5,"yyyy")+543,2)&amp;"31000"))</f>
        <v>4331000</v>
      </c>
      <c r="I139" s="33">
        <f t="shared" si="4"/>
      </c>
      <c r="J139" s="33">
        <f t="shared" si="5"/>
      </c>
      <c r="K139" s="32"/>
      <c r="L139" s="92">
        <f>ABS(Input!F151-Input!G151)</f>
        <v>0</v>
      </c>
      <c r="M139" s="25" t="str">
        <f>CONCATENATE("FAC9=",Input!J151)</f>
        <v>FAC9=</v>
      </c>
      <c r="N139" s="29"/>
      <c r="O139" s="29"/>
      <c r="P139" s="29"/>
      <c r="Q139" s="32"/>
      <c r="R139" s="32"/>
      <c r="S139" s="32"/>
      <c r="T139" s="32"/>
      <c r="U139" s="29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24"/>
      <c r="AM139" s="32"/>
      <c r="AN139" s="32"/>
      <c r="AO139" s="32"/>
      <c r="AP139" s="108"/>
    </row>
    <row r="140" spans="1:42" s="94" customFormat="1" ht="10.5">
      <c r="A140" s="29">
        <v>133</v>
      </c>
      <c r="B140" s="33" t="s">
        <v>64</v>
      </c>
      <c r="C140" s="26" t="str">
        <f>IF(Input!F152-Input!G152&gt;=0,"40","50")</f>
        <v>40</v>
      </c>
      <c r="D140" s="30" t="s">
        <v>70</v>
      </c>
      <c r="E140" s="33">
        <f>CONCATENATE(Input!B152)</f>
      </c>
      <c r="F140" s="33">
        <f>CONCATENATE(Input!$D$10)</f>
      </c>
      <c r="G140" s="33">
        <f>CONCATENATE(Input!$D$14)</f>
      </c>
      <c r="H140" s="25" t="str">
        <f>IF(INT(TEXT(Input!$D$5,"mm"))&gt;=10,CONCATENATE(RIGHT(TEXT(Input!$D$5,"yyyy")+543,2)+1&amp;"31000"),CONCATENATE(RIGHT(TEXT(Input!$D$5,"yyyy")+543,2)&amp;"31000"))</f>
        <v>4331000</v>
      </c>
      <c r="I140" s="33">
        <f t="shared" si="4"/>
      </c>
      <c r="J140" s="33">
        <f t="shared" si="5"/>
      </c>
      <c r="K140" s="32"/>
      <c r="L140" s="92">
        <f>ABS(Input!F152-Input!G152)</f>
        <v>0</v>
      </c>
      <c r="M140" s="25" t="str">
        <f>CONCATENATE("FAC9=",Input!J152)</f>
        <v>FAC9=</v>
      </c>
      <c r="N140" s="29"/>
      <c r="O140" s="29"/>
      <c r="P140" s="29"/>
      <c r="Q140" s="32"/>
      <c r="R140" s="32"/>
      <c r="S140" s="32"/>
      <c r="T140" s="32"/>
      <c r="U140" s="29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24"/>
      <c r="AM140" s="32"/>
      <c r="AN140" s="32"/>
      <c r="AO140" s="32"/>
      <c r="AP140" s="108"/>
    </row>
    <row r="141" spans="1:42" s="94" customFormat="1" ht="10.5">
      <c r="A141" s="29">
        <v>134</v>
      </c>
      <c r="B141" s="33" t="s">
        <v>64</v>
      </c>
      <c r="C141" s="26" t="str">
        <f>IF(Input!F153-Input!G153&gt;=0,"40","50")</f>
        <v>40</v>
      </c>
      <c r="D141" s="30" t="s">
        <v>70</v>
      </c>
      <c r="E141" s="33">
        <f>CONCATENATE(Input!B153)</f>
      </c>
      <c r="F141" s="33">
        <f>CONCATENATE(Input!$D$10)</f>
      </c>
      <c r="G141" s="33">
        <f>CONCATENATE(Input!$D$14)</f>
      </c>
      <c r="H141" s="25" t="str">
        <f>IF(INT(TEXT(Input!$D$5,"mm"))&gt;=10,CONCATENATE(RIGHT(TEXT(Input!$D$5,"yyyy")+543,2)+1&amp;"31000"),CONCATENATE(RIGHT(TEXT(Input!$D$5,"yyyy")+543,2)&amp;"31000"))</f>
        <v>4331000</v>
      </c>
      <c r="I141" s="33">
        <f t="shared" si="4"/>
      </c>
      <c r="J141" s="33">
        <f t="shared" si="5"/>
      </c>
      <c r="K141" s="32"/>
      <c r="L141" s="92">
        <f>ABS(Input!F153-Input!G153)</f>
        <v>0</v>
      </c>
      <c r="M141" s="25" t="str">
        <f>CONCATENATE("FAC9=",Input!J153)</f>
        <v>FAC9=</v>
      </c>
      <c r="N141" s="29"/>
      <c r="O141" s="29"/>
      <c r="P141" s="29"/>
      <c r="Q141" s="32"/>
      <c r="R141" s="32"/>
      <c r="S141" s="32"/>
      <c r="T141" s="32"/>
      <c r="U141" s="29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24"/>
      <c r="AM141" s="32"/>
      <c r="AN141" s="32"/>
      <c r="AO141" s="32"/>
      <c r="AP141" s="108"/>
    </row>
    <row r="142" spans="1:42" s="94" customFormat="1" ht="10.5">
      <c r="A142" s="32">
        <v>135</v>
      </c>
      <c r="B142" s="33" t="s">
        <v>64</v>
      </c>
      <c r="C142" s="26" t="str">
        <f>IF(Input!F154-Input!G154&gt;=0,"40","50")</f>
        <v>40</v>
      </c>
      <c r="D142" s="30" t="s">
        <v>70</v>
      </c>
      <c r="E142" s="33">
        <f>CONCATENATE(Input!B154)</f>
      </c>
      <c r="F142" s="33">
        <f>CONCATENATE(Input!$D$10)</f>
      </c>
      <c r="G142" s="33">
        <f>CONCATENATE(Input!$D$14)</f>
      </c>
      <c r="H142" s="25" t="str">
        <f>IF(INT(TEXT(Input!$D$5,"mm"))&gt;=10,CONCATENATE(RIGHT(TEXT(Input!$D$5,"yyyy")+543,2)+1&amp;"31000"),CONCATENATE(RIGHT(TEXT(Input!$D$5,"yyyy")+543,2)&amp;"31000"))</f>
        <v>4331000</v>
      </c>
      <c r="I142" s="33">
        <f t="shared" si="4"/>
      </c>
      <c r="J142" s="33">
        <f t="shared" si="5"/>
      </c>
      <c r="K142" s="32"/>
      <c r="L142" s="92">
        <f>ABS(Input!F154-Input!G154)</f>
        <v>0</v>
      </c>
      <c r="M142" s="25" t="str">
        <f>CONCATENATE("FAC9=",Input!J154)</f>
        <v>FAC9=</v>
      </c>
      <c r="N142" s="29"/>
      <c r="O142" s="29"/>
      <c r="P142" s="29"/>
      <c r="Q142" s="32"/>
      <c r="R142" s="32"/>
      <c r="S142" s="32"/>
      <c r="T142" s="32"/>
      <c r="U142" s="29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24"/>
      <c r="AM142" s="32"/>
      <c r="AN142" s="32"/>
      <c r="AO142" s="32"/>
      <c r="AP142" s="108"/>
    </row>
    <row r="143" spans="1:42" s="94" customFormat="1" ht="10.5">
      <c r="A143" s="29">
        <v>136</v>
      </c>
      <c r="B143" s="33" t="s">
        <v>64</v>
      </c>
      <c r="C143" s="26" t="str">
        <f>IF(Input!F155-Input!G155&gt;=0,"40","50")</f>
        <v>40</v>
      </c>
      <c r="D143" s="30" t="s">
        <v>70</v>
      </c>
      <c r="E143" s="33">
        <f>CONCATENATE(Input!B155)</f>
      </c>
      <c r="F143" s="33">
        <f>CONCATENATE(Input!$D$10)</f>
      </c>
      <c r="G143" s="33">
        <f>CONCATENATE(Input!$D$14)</f>
      </c>
      <c r="H143" s="25" t="str">
        <f>IF(INT(TEXT(Input!$D$5,"mm"))&gt;=10,CONCATENATE(RIGHT(TEXT(Input!$D$5,"yyyy")+543,2)+1&amp;"31000"),CONCATENATE(RIGHT(TEXT(Input!$D$5,"yyyy")+543,2)&amp;"31000"))</f>
        <v>4331000</v>
      </c>
      <c r="I143" s="33">
        <f t="shared" si="4"/>
      </c>
      <c r="J143" s="33">
        <f t="shared" si="5"/>
      </c>
      <c r="K143" s="32"/>
      <c r="L143" s="92">
        <f>ABS(Input!F155-Input!G155)</f>
        <v>0</v>
      </c>
      <c r="M143" s="25" t="str">
        <f>CONCATENATE("FAC9=",Input!J155)</f>
        <v>FAC9=</v>
      </c>
      <c r="N143" s="29"/>
      <c r="O143" s="29"/>
      <c r="P143" s="29"/>
      <c r="Q143" s="32"/>
      <c r="R143" s="32"/>
      <c r="S143" s="32"/>
      <c r="T143" s="32"/>
      <c r="U143" s="2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24"/>
      <c r="AM143" s="32"/>
      <c r="AN143" s="32"/>
      <c r="AO143" s="32"/>
      <c r="AP143" s="108"/>
    </row>
    <row r="144" spans="1:42" s="94" customFormat="1" ht="10.5">
      <c r="A144" s="29">
        <v>137</v>
      </c>
      <c r="B144" s="33" t="s">
        <v>64</v>
      </c>
      <c r="C144" s="26" t="str">
        <f>IF(Input!F156-Input!G156&gt;=0,"40","50")</f>
        <v>40</v>
      </c>
      <c r="D144" s="30" t="s">
        <v>70</v>
      </c>
      <c r="E144" s="33">
        <f>CONCATENATE(Input!B156)</f>
      </c>
      <c r="F144" s="33">
        <f>CONCATENATE(Input!$D$10)</f>
      </c>
      <c r="G144" s="33">
        <f>CONCATENATE(Input!$D$14)</f>
      </c>
      <c r="H144" s="25" t="str">
        <f>IF(INT(TEXT(Input!$D$5,"mm"))&gt;=10,CONCATENATE(RIGHT(TEXT(Input!$D$5,"yyyy")+543,2)+1&amp;"31000"),CONCATENATE(RIGHT(TEXT(Input!$D$5,"yyyy")+543,2)&amp;"31000"))</f>
        <v>4331000</v>
      </c>
      <c r="I144" s="33">
        <f t="shared" si="4"/>
      </c>
      <c r="J144" s="33">
        <f t="shared" si="5"/>
      </c>
      <c r="K144" s="32"/>
      <c r="L144" s="92">
        <f>ABS(Input!F156-Input!G156)</f>
        <v>0</v>
      </c>
      <c r="M144" s="25" t="str">
        <f>CONCATENATE("FAC9=",Input!J156)</f>
        <v>FAC9=</v>
      </c>
      <c r="N144" s="29"/>
      <c r="O144" s="29"/>
      <c r="P144" s="29"/>
      <c r="Q144" s="32"/>
      <c r="R144" s="32"/>
      <c r="S144" s="32"/>
      <c r="T144" s="32"/>
      <c r="U144" s="29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24"/>
      <c r="AM144" s="32"/>
      <c r="AN144" s="32"/>
      <c r="AO144" s="32"/>
      <c r="AP144" s="108"/>
    </row>
    <row r="145" spans="1:42" s="94" customFormat="1" ht="10.5">
      <c r="A145" s="32">
        <v>138</v>
      </c>
      <c r="B145" s="33" t="s">
        <v>64</v>
      </c>
      <c r="C145" s="26" t="str">
        <f>IF(Input!F157-Input!G157&gt;=0,"40","50")</f>
        <v>40</v>
      </c>
      <c r="D145" s="30" t="s">
        <v>70</v>
      </c>
      <c r="E145" s="33">
        <f>CONCATENATE(Input!B157)</f>
      </c>
      <c r="F145" s="33">
        <f>CONCATENATE(Input!$D$10)</f>
      </c>
      <c r="G145" s="33">
        <f>CONCATENATE(Input!$D$14)</f>
      </c>
      <c r="H145" s="25" t="str">
        <f>IF(INT(TEXT(Input!$D$5,"mm"))&gt;=10,CONCATENATE(RIGHT(TEXT(Input!$D$5,"yyyy")+543,2)+1&amp;"31000"),CONCATENATE(RIGHT(TEXT(Input!$D$5,"yyyy")+543,2)&amp;"31000"))</f>
        <v>4331000</v>
      </c>
      <c r="I145" s="33">
        <f t="shared" si="4"/>
      </c>
      <c r="J145" s="33">
        <f t="shared" si="5"/>
      </c>
      <c r="K145" s="32"/>
      <c r="L145" s="92">
        <f>ABS(Input!F157-Input!G157)</f>
        <v>0</v>
      </c>
      <c r="M145" s="25" t="str">
        <f>CONCATENATE("FAC9=",Input!J157)</f>
        <v>FAC9=</v>
      </c>
      <c r="N145" s="29"/>
      <c r="O145" s="29"/>
      <c r="P145" s="29"/>
      <c r="Q145" s="32"/>
      <c r="R145" s="32"/>
      <c r="S145" s="32"/>
      <c r="T145" s="32"/>
      <c r="U145" s="29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24"/>
      <c r="AM145" s="32"/>
      <c r="AN145" s="32"/>
      <c r="AO145" s="32"/>
      <c r="AP145" s="108"/>
    </row>
    <row r="146" spans="1:42" s="94" customFormat="1" ht="10.5">
      <c r="A146" s="29">
        <v>139</v>
      </c>
      <c r="B146" s="33" t="s">
        <v>64</v>
      </c>
      <c r="C146" s="26" t="str">
        <f>IF(Input!F158-Input!G158&gt;=0,"40","50")</f>
        <v>40</v>
      </c>
      <c r="D146" s="30" t="s">
        <v>70</v>
      </c>
      <c r="E146" s="33">
        <f>CONCATENATE(Input!B158)</f>
      </c>
      <c r="F146" s="33">
        <f>CONCATENATE(Input!$D$10)</f>
      </c>
      <c r="G146" s="33">
        <f>CONCATENATE(Input!$D$14)</f>
      </c>
      <c r="H146" s="25" t="str">
        <f>IF(INT(TEXT(Input!$D$5,"mm"))&gt;=10,CONCATENATE(RIGHT(TEXT(Input!$D$5,"yyyy")+543,2)+1&amp;"31000"),CONCATENATE(RIGHT(TEXT(Input!$D$5,"yyyy")+543,2)&amp;"31000"))</f>
        <v>4331000</v>
      </c>
      <c r="I146" s="33">
        <f t="shared" si="4"/>
      </c>
      <c r="J146" s="33">
        <f t="shared" si="5"/>
      </c>
      <c r="K146" s="32"/>
      <c r="L146" s="92">
        <f>ABS(Input!F158-Input!G158)</f>
        <v>0</v>
      </c>
      <c r="M146" s="25" t="str">
        <f>CONCATENATE("FAC9=",Input!J158)</f>
        <v>FAC9=</v>
      </c>
      <c r="N146" s="29"/>
      <c r="O146" s="29"/>
      <c r="P146" s="29"/>
      <c r="Q146" s="32"/>
      <c r="R146" s="32"/>
      <c r="S146" s="32"/>
      <c r="T146" s="32"/>
      <c r="U146" s="29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24"/>
      <c r="AM146" s="32"/>
      <c r="AN146" s="32"/>
      <c r="AO146" s="32"/>
      <c r="AP146" s="108"/>
    </row>
    <row r="147" spans="1:42" s="94" customFormat="1" ht="10.5">
      <c r="A147" s="29">
        <v>140</v>
      </c>
      <c r="B147" s="33" t="s">
        <v>64</v>
      </c>
      <c r="C147" s="26" t="str">
        <f>IF(Input!F159-Input!G159&gt;=0,"40","50")</f>
        <v>40</v>
      </c>
      <c r="D147" s="30" t="s">
        <v>70</v>
      </c>
      <c r="E147" s="33">
        <f>CONCATENATE(Input!B159)</f>
      </c>
      <c r="F147" s="33">
        <f>CONCATENATE(Input!$D$10)</f>
      </c>
      <c r="G147" s="33">
        <f>CONCATENATE(Input!$D$14)</f>
      </c>
      <c r="H147" s="25" t="str">
        <f>IF(INT(TEXT(Input!$D$5,"mm"))&gt;=10,CONCATENATE(RIGHT(TEXT(Input!$D$5,"yyyy")+543,2)+1&amp;"31000"),CONCATENATE(RIGHT(TEXT(Input!$D$5,"yyyy")+543,2)&amp;"31000"))</f>
        <v>4331000</v>
      </c>
      <c r="I147" s="33">
        <f t="shared" si="4"/>
      </c>
      <c r="J147" s="33">
        <f t="shared" si="5"/>
      </c>
      <c r="K147" s="32"/>
      <c r="L147" s="92">
        <f>ABS(Input!F159-Input!G159)</f>
        <v>0</v>
      </c>
      <c r="M147" s="25" t="str">
        <f>CONCATENATE("FAC9=",Input!J159)</f>
        <v>FAC9=</v>
      </c>
      <c r="N147" s="29"/>
      <c r="O147" s="29"/>
      <c r="P147" s="29"/>
      <c r="Q147" s="32"/>
      <c r="R147" s="32"/>
      <c r="S147" s="32"/>
      <c r="T147" s="32"/>
      <c r="U147" s="29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24"/>
      <c r="AM147" s="32"/>
      <c r="AN147" s="32"/>
      <c r="AO147" s="32"/>
      <c r="AP147" s="108"/>
    </row>
    <row r="148" spans="1:42" s="94" customFormat="1" ht="10.5">
      <c r="A148" s="32">
        <v>141</v>
      </c>
      <c r="B148" s="33" t="s">
        <v>64</v>
      </c>
      <c r="C148" s="26" t="str">
        <f>IF(Input!F160-Input!G160&gt;=0,"40","50")</f>
        <v>40</v>
      </c>
      <c r="D148" s="30" t="s">
        <v>70</v>
      </c>
      <c r="E148" s="33">
        <f>CONCATENATE(Input!B160)</f>
      </c>
      <c r="F148" s="33">
        <f>CONCATENATE(Input!$D$10)</f>
      </c>
      <c r="G148" s="33">
        <f>CONCATENATE(Input!$D$14)</f>
      </c>
      <c r="H148" s="25" t="str">
        <f>IF(INT(TEXT(Input!$D$5,"mm"))&gt;=10,CONCATENATE(RIGHT(TEXT(Input!$D$5,"yyyy")+543,2)+1&amp;"31000"),CONCATENATE(RIGHT(TEXT(Input!$D$5,"yyyy")+543,2)&amp;"31000"))</f>
        <v>4331000</v>
      </c>
      <c r="I148" s="33">
        <f t="shared" si="4"/>
      </c>
      <c r="J148" s="33">
        <f t="shared" si="5"/>
      </c>
      <c r="K148" s="32"/>
      <c r="L148" s="92">
        <f>ABS(Input!F160-Input!G160)</f>
        <v>0</v>
      </c>
      <c r="M148" s="25" t="str">
        <f>CONCATENATE("FAC9=",Input!J160)</f>
        <v>FAC9=</v>
      </c>
      <c r="N148" s="29"/>
      <c r="O148" s="29"/>
      <c r="P148" s="29"/>
      <c r="Q148" s="32"/>
      <c r="R148" s="32"/>
      <c r="S148" s="32"/>
      <c r="T148" s="32"/>
      <c r="U148" s="29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24"/>
      <c r="AM148" s="32"/>
      <c r="AN148" s="32"/>
      <c r="AO148" s="32"/>
      <c r="AP148" s="108"/>
    </row>
    <row r="149" spans="1:42" s="94" customFormat="1" ht="10.5">
      <c r="A149" s="29">
        <v>142</v>
      </c>
      <c r="B149" s="33" t="s">
        <v>64</v>
      </c>
      <c r="C149" s="26" t="str">
        <f>IF(Input!F161-Input!G161&gt;=0,"40","50")</f>
        <v>40</v>
      </c>
      <c r="D149" s="30" t="s">
        <v>70</v>
      </c>
      <c r="E149" s="33">
        <f>CONCATENATE(Input!B161)</f>
      </c>
      <c r="F149" s="33">
        <f>CONCATENATE(Input!$D$10)</f>
      </c>
      <c r="G149" s="33">
        <f>CONCATENATE(Input!$D$14)</f>
      </c>
      <c r="H149" s="25" t="str">
        <f>IF(INT(TEXT(Input!$D$5,"mm"))&gt;=10,CONCATENATE(RIGHT(TEXT(Input!$D$5,"yyyy")+543,2)+1&amp;"31000"),CONCATENATE(RIGHT(TEXT(Input!$D$5,"yyyy")+543,2)&amp;"31000"))</f>
        <v>4331000</v>
      </c>
      <c r="I149" s="33">
        <f t="shared" si="4"/>
      </c>
      <c r="J149" s="33">
        <f t="shared" si="5"/>
      </c>
      <c r="K149" s="32"/>
      <c r="L149" s="92">
        <f>ABS(Input!F161-Input!G161)</f>
        <v>0</v>
      </c>
      <c r="M149" s="25" t="str">
        <f>CONCATENATE("FAC9=",Input!J161)</f>
        <v>FAC9=</v>
      </c>
      <c r="N149" s="29"/>
      <c r="O149" s="29"/>
      <c r="P149" s="29"/>
      <c r="Q149" s="32"/>
      <c r="R149" s="32"/>
      <c r="S149" s="32"/>
      <c r="T149" s="32"/>
      <c r="U149" s="29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24"/>
      <c r="AM149" s="32"/>
      <c r="AN149" s="32"/>
      <c r="AO149" s="32"/>
      <c r="AP149" s="108"/>
    </row>
    <row r="150" spans="1:42" s="94" customFormat="1" ht="10.5">
      <c r="A150" s="29">
        <v>143</v>
      </c>
      <c r="B150" s="33" t="s">
        <v>64</v>
      </c>
      <c r="C150" s="26" t="str">
        <f>IF(Input!F162-Input!G162&gt;=0,"40","50")</f>
        <v>40</v>
      </c>
      <c r="D150" s="30" t="s">
        <v>70</v>
      </c>
      <c r="E150" s="33">
        <f>CONCATENATE(Input!B162)</f>
      </c>
      <c r="F150" s="33">
        <f>CONCATENATE(Input!$D$10)</f>
      </c>
      <c r="G150" s="33">
        <f>CONCATENATE(Input!$D$14)</f>
      </c>
      <c r="H150" s="25" t="str">
        <f>IF(INT(TEXT(Input!$D$5,"mm"))&gt;=10,CONCATENATE(RIGHT(TEXT(Input!$D$5,"yyyy")+543,2)+1&amp;"31000"),CONCATENATE(RIGHT(TEXT(Input!$D$5,"yyyy")+543,2)&amp;"31000"))</f>
        <v>4331000</v>
      </c>
      <c r="I150" s="33">
        <f t="shared" si="4"/>
      </c>
      <c r="J150" s="33">
        <f t="shared" si="5"/>
      </c>
      <c r="K150" s="32"/>
      <c r="L150" s="92">
        <f>ABS(Input!F162-Input!G162)</f>
        <v>0</v>
      </c>
      <c r="M150" s="25" t="str">
        <f>CONCATENATE("FAC9=",Input!J162)</f>
        <v>FAC9=</v>
      </c>
      <c r="N150" s="29"/>
      <c r="O150" s="29"/>
      <c r="P150" s="29"/>
      <c r="Q150" s="32"/>
      <c r="R150" s="32"/>
      <c r="S150" s="32"/>
      <c r="T150" s="32"/>
      <c r="U150" s="29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24"/>
      <c r="AM150" s="32"/>
      <c r="AN150" s="32"/>
      <c r="AO150" s="32"/>
      <c r="AP150" s="108"/>
    </row>
    <row r="151" spans="1:42" s="94" customFormat="1" ht="10.5">
      <c r="A151" s="32">
        <v>144</v>
      </c>
      <c r="B151" s="33" t="s">
        <v>64</v>
      </c>
      <c r="C151" s="26" t="str">
        <f>IF(Input!F163-Input!G163&gt;=0,"40","50")</f>
        <v>40</v>
      </c>
      <c r="D151" s="30" t="s">
        <v>70</v>
      </c>
      <c r="E151" s="33">
        <f>CONCATENATE(Input!B163)</f>
      </c>
      <c r="F151" s="33">
        <f>CONCATENATE(Input!$D$10)</f>
      </c>
      <c r="G151" s="33">
        <f>CONCATENATE(Input!$D$14)</f>
      </c>
      <c r="H151" s="25" t="str">
        <f>IF(INT(TEXT(Input!$D$5,"mm"))&gt;=10,CONCATENATE(RIGHT(TEXT(Input!$D$5,"yyyy")+543,2)+1&amp;"31000"),CONCATENATE(RIGHT(TEXT(Input!$D$5,"yyyy")+543,2)&amp;"31000"))</f>
        <v>4331000</v>
      </c>
      <c r="I151" s="33">
        <f t="shared" si="4"/>
      </c>
      <c r="J151" s="33">
        <f t="shared" si="5"/>
      </c>
      <c r="K151" s="32"/>
      <c r="L151" s="92">
        <f>ABS(Input!F163-Input!G163)</f>
        <v>0</v>
      </c>
      <c r="M151" s="25" t="str">
        <f>CONCATENATE("FAC9=",Input!J163)</f>
        <v>FAC9=</v>
      </c>
      <c r="N151" s="29"/>
      <c r="O151" s="29"/>
      <c r="P151" s="29"/>
      <c r="Q151" s="32"/>
      <c r="R151" s="32"/>
      <c r="S151" s="32"/>
      <c r="T151" s="32"/>
      <c r="U151" s="29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24"/>
      <c r="AM151" s="32"/>
      <c r="AN151" s="32"/>
      <c r="AO151" s="32"/>
      <c r="AP151" s="108"/>
    </row>
    <row r="152" spans="1:42" s="94" customFormat="1" ht="10.5">
      <c r="A152" s="29">
        <v>145</v>
      </c>
      <c r="B152" s="33" t="s">
        <v>64</v>
      </c>
      <c r="C152" s="26" t="str">
        <f>IF(Input!F164-Input!G164&gt;=0,"40","50")</f>
        <v>40</v>
      </c>
      <c r="D152" s="30" t="s">
        <v>70</v>
      </c>
      <c r="E152" s="33">
        <f>CONCATENATE(Input!B164)</f>
      </c>
      <c r="F152" s="33">
        <f>CONCATENATE(Input!$D$10)</f>
      </c>
      <c r="G152" s="33">
        <f>CONCATENATE(Input!$D$14)</f>
      </c>
      <c r="H152" s="25" t="str">
        <f>IF(INT(TEXT(Input!$D$5,"mm"))&gt;=10,CONCATENATE(RIGHT(TEXT(Input!$D$5,"yyyy")+543,2)+1&amp;"31000"),CONCATENATE(RIGHT(TEXT(Input!$D$5,"yyyy")+543,2)&amp;"31000"))</f>
        <v>4331000</v>
      </c>
      <c r="I152" s="33">
        <f t="shared" si="4"/>
      </c>
      <c r="J152" s="33">
        <f t="shared" si="5"/>
      </c>
      <c r="K152" s="32"/>
      <c r="L152" s="92">
        <f>ABS(Input!F164-Input!G164)</f>
        <v>0</v>
      </c>
      <c r="M152" s="25" t="str">
        <f>CONCATENATE("FAC9=",Input!J164)</f>
        <v>FAC9=</v>
      </c>
      <c r="N152" s="29"/>
      <c r="O152" s="29"/>
      <c r="P152" s="29"/>
      <c r="Q152" s="32"/>
      <c r="R152" s="32"/>
      <c r="S152" s="32"/>
      <c r="T152" s="32"/>
      <c r="U152" s="29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24"/>
      <c r="AM152" s="32"/>
      <c r="AN152" s="32"/>
      <c r="AO152" s="32"/>
      <c r="AP152" s="108"/>
    </row>
    <row r="153" spans="1:42" s="94" customFormat="1" ht="10.5">
      <c r="A153" s="29">
        <v>146</v>
      </c>
      <c r="B153" s="33" t="s">
        <v>64</v>
      </c>
      <c r="C153" s="26" t="str">
        <f>IF(Input!F165-Input!G165&gt;=0,"40","50")</f>
        <v>40</v>
      </c>
      <c r="D153" s="30" t="s">
        <v>70</v>
      </c>
      <c r="E153" s="33">
        <f>CONCATENATE(Input!B165)</f>
      </c>
      <c r="F153" s="33">
        <f>CONCATENATE(Input!$D$10)</f>
      </c>
      <c r="G153" s="33">
        <f>CONCATENATE(Input!$D$14)</f>
      </c>
      <c r="H153" s="25" t="str">
        <f>IF(INT(TEXT(Input!$D$5,"mm"))&gt;=10,CONCATENATE(RIGHT(TEXT(Input!$D$5,"yyyy")+543,2)+1&amp;"31000"),CONCATENATE(RIGHT(TEXT(Input!$D$5,"yyyy")+543,2)&amp;"31000"))</f>
        <v>4331000</v>
      </c>
      <c r="I153" s="33">
        <f t="shared" si="4"/>
      </c>
      <c r="J153" s="33">
        <f t="shared" si="5"/>
      </c>
      <c r="K153" s="32"/>
      <c r="L153" s="92">
        <f>ABS(Input!F165-Input!G165)</f>
        <v>0</v>
      </c>
      <c r="M153" s="25" t="str">
        <f>CONCATENATE("FAC9=",Input!J165)</f>
        <v>FAC9=</v>
      </c>
      <c r="N153" s="29"/>
      <c r="O153" s="29"/>
      <c r="P153" s="29"/>
      <c r="Q153" s="32"/>
      <c r="R153" s="32"/>
      <c r="S153" s="32"/>
      <c r="T153" s="32"/>
      <c r="U153" s="29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24"/>
      <c r="AM153" s="32"/>
      <c r="AN153" s="32"/>
      <c r="AO153" s="32"/>
      <c r="AP153" s="108"/>
    </row>
    <row r="154" spans="1:42" s="94" customFormat="1" ht="10.5">
      <c r="A154" s="32">
        <v>147</v>
      </c>
      <c r="B154" s="33" t="s">
        <v>64</v>
      </c>
      <c r="C154" s="26" t="str">
        <f>IF(Input!F166-Input!G166&gt;=0,"40","50")</f>
        <v>40</v>
      </c>
      <c r="D154" s="30" t="s">
        <v>70</v>
      </c>
      <c r="E154" s="33">
        <f>CONCATENATE(Input!B166)</f>
      </c>
      <c r="F154" s="33">
        <f>CONCATENATE(Input!$D$10)</f>
      </c>
      <c r="G154" s="33">
        <f>CONCATENATE(Input!$D$14)</f>
      </c>
      <c r="H154" s="25" t="str">
        <f>IF(INT(TEXT(Input!$D$5,"mm"))&gt;=10,CONCATENATE(RIGHT(TEXT(Input!$D$5,"yyyy")+543,2)+1&amp;"31000"),CONCATENATE(RIGHT(TEXT(Input!$D$5,"yyyy")+543,2)&amp;"31000"))</f>
        <v>4331000</v>
      </c>
      <c r="I154" s="33">
        <f t="shared" si="4"/>
      </c>
      <c r="J154" s="33">
        <f t="shared" si="5"/>
      </c>
      <c r="K154" s="32"/>
      <c r="L154" s="92">
        <f>ABS(Input!F166-Input!G166)</f>
        <v>0</v>
      </c>
      <c r="M154" s="25" t="str">
        <f>CONCATENATE("FAC9=",Input!J166)</f>
        <v>FAC9=</v>
      </c>
      <c r="N154" s="29"/>
      <c r="O154" s="29"/>
      <c r="P154" s="29"/>
      <c r="Q154" s="32"/>
      <c r="R154" s="32"/>
      <c r="S154" s="32"/>
      <c r="T154" s="32"/>
      <c r="U154" s="29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24"/>
      <c r="AM154" s="32"/>
      <c r="AN154" s="32"/>
      <c r="AO154" s="32"/>
      <c r="AP154" s="108"/>
    </row>
    <row r="155" spans="1:42" s="94" customFormat="1" ht="10.5">
      <c r="A155" s="29">
        <v>148</v>
      </c>
      <c r="B155" s="33" t="s">
        <v>64</v>
      </c>
      <c r="C155" s="26" t="str">
        <f>IF(Input!F167-Input!G167&gt;=0,"40","50")</f>
        <v>40</v>
      </c>
      <c r="D155" s="30" t="s">
        <v>70</v>
      </c>
      <c r="E155" s="33">
        <f>CONCATENATE(Input!B167)</f>
      </c>
      <c r="F155" s="33">
        <f>CONCATENATE(Input!$D$10)</f>
      </c>
      <c r="G155" s="33">
        <f>CONCATENATE(Input!$D$14)</f>
      </c>
      <c r="H155" s="25" t="str">
        <f>IF(INT(TEXT(Input!$D$5,"mm"))&gt;=10,CONCATENATE(RIGHT(TEXT(Input!$D$5,"yyyy")+543,2)+1&amp;"31000"),CONCATENATE(RIGHT(TEXT(Input!$D$5,"yyyy")+543,2)&amp;"31000"))</f>
        <v>4331000</v>
      </c>
      <c r="I155" s="33">
        <f t="shared" si="4"/>
      </c>
      <c r="J155" s="33">
        <f t="shared" si="5"/>
      </c>
      <c r="K155" s="32"/>
      <c r="L155" s="92">
        <f>ABS(Input!F167-Input!G167)</f>
        <v>0</v>
      </c>
      <c r="M155" s="25" t="str">
        <f>CONCATENATE("FAC9=",Input!J167)</f>
        <v>FAC9=</v>
      </c>
      <c r="N155" s="29"/>
      <c r="O155" s="29"/>
      <c r="P155" s="29"/>
      <c r="Q155" s="32"/>
      <c r="R155" s="32"/>
      <c r="S155" s="32"/>
      <c r="T155" s="32"/>
      <c r="U155" s="29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24"/>
      <c r="AM155" s="32"/>
      <c r="AN155" s="32"/>
      <c r="AO155" s="32"/>
      <c r="AP155" s="108"/>
    </row>
    <row r="156" spans="1:42" s="94" customFormat="1" ht="10.5">
      <c r="A156" s="29">
        <v>149</v>
      </c>
      <c r="B156" s="33" t="s">
        <v>64</v>
      </c>
      <c r="C156" s="26" t="str">
        <f>IF(Input!F168-Input!G168&gt;=0,"40","50")</f>
        <v>40</v>
      </c>
      <c r="D156" s="30" t="s">
        <v>70</v>
      </c>
      <c r="E156" s="33">
        <f>CONCATENATE(Input!B168)</f>
      </c>
      <c r="F156" s="33">
        <f>CONCATENATE(Input!$D$10)</f>
      </c>
      <c r="G156" s="33">
        <f>CONCATENATE(Input!$D$14)</f>
      </c>
      <c r="H156" s="25" t="str">
        <f>IF(INT(TEXT(Input!$D$5,"mm"))&gt;=10,CONCATENATE(RIGHT(TEXT(Input!$D$5,"yyyy")+543,2)+1&amp;"31000"),CONCATENATE(RIGHT(TEXT(Input!$D$5,"yyyy")+543,2)&amp;"31000"))</f>
        <v>4331000</v>
      </c>
      <c r="I156" s="33">
        <f t="shared" si="4"/>
      </c>
      <c r="J156" s="33">
        <f t="shared" si="5"/>
      </c>
      <c r="K156" s="32"/>
      <c r="L156" s="92">
        <f>ABS(Input!F168-Input!G168)</f>
        <v>0</v>
      </c>
      <c r="M156" s="25" t="str">
        <f>CONCATENATE("FAC9=",Input!J168)</f>
        <v>FAC9=</v>
      </c>
      <c r="N156" s="29"/>
      <c r="O156" s="29"/>
      <c r="P156" s="29"/>
      <c r="Q156" s="32"/>
      <c r="R156" s="32"/>
      <c r="S156" s="32"/>
      <c r="T156" s="32"/>
      <c r="U156" s="29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24"/>
      <c r="AM156" s="32"/>
      <c r="AN156" s="32"/>
      <c r="AO156" s="32"/>
      <c r="AP156" s="108"/>
    </row>
    <row r="157" spans="1:42" s="94" customFormat="1" ht="10.5">
      <c r="A157" s="32">
        <v>150</v>
      </c>
      <c r="B157" s="33" t="s">
        <v>64</v>
      </c>
      <c r="C157" s="26" t="str">
        <f>IF(Input!F169-Input!G169&gt;=0,"40","50")</f>
        <v>40</v>
      </c>
      <c r="D157" s="30" t="s">
        <v>70</v>
      </c>
      <c r="E157" s="33">
        <f>CONCATENATE(Input!B169)</f>
      </c>
      <c r="F157" s="33">
        <f>CONCATENATE(Input!$D$10)</f>
      </c>
      <c r="G157" s="33">
        <f>CONCATENATE(Input!$D$14)</f>
      </c>
      <c r="H157" s="25" t="str">
        <f>IF(INT(TEXT(Input!$D$5,"mm"))&gt;=10,CONCATENATE(RIGHT(TEXT(Input!$D$5,"yyyy")+543,2)+1&amp;"31000"),CONCATENATE(RIGHT(TEXT(Input!$D$5,"yyyy")+543,2)&amp;"31000"))</f>
        <v>4331000</v>
      </c>
      <c r="I157" s="33">
        <f t="shared" si="4"/>
      </c>
      <c r="J157" s="33">
        <f t="shared" si="5"/>
      </c>
      <c r="K157" s="32"/>
      <c r="L157" s="92">
        <f>ABS(Input!F169-Input!G169)</f>
        <v>0</v>
      </c>
      <c r="M157" s="25" t="str">
        <f>CONCATENATE("FAC9=",Input!J169)</f>
        <v>FAC9=</v>
      </c>
      <c r="N157" s="29"/>
      <c r="O157" s="29"/>
      <c r="P157" s="29"/>
      <c r="Q157" s="32"/>
      <c r="R157" s="32"/>
      <c r="S157" s="32"/>
      <c r="T157" s="32"/>
      <c r="U157" s="29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24"/>
      <c r="AM157" s="32"/>
      <c r="AN157" s="32"/>
      <c r="AO157" s="32"/>
      <c r="AP157" s="108"/>
    </row>
    <row r="158" spans="1:42" s="94" customFormat="1" ht="10.5">
      <c r="A158" s="29">
        <v>151</v>
      </c>
      <c r="B158" s="33" t="s">
        <v>64</v>
      </c>
      <c r="C158" s="26" t="str">
        <f>IF(Input!F170-Input!G170&gt;=0,"40","50")</f>
        <v>40</v>
      </c>
      <c r="D158" s="30" t="s">
        <v>70</v>
      </c>
      <c r="E158" s="33">
        <f>CONCATENATE(Input!B170)</f>
      </c>
      <c r="F158" s="33">
        <f>CONCATENATE(Input!$D$10)</f>
      </c>
      <c r="G158" s="33">
        <f>CONCATENATE(Input!$D$14)</f>
      </c>
      <c r="H158" s="25" t="str">
        <f>IF(INT(TEXT(Input!$D$5,"mm"))&gt;=10,CONCATENATE(RIGHT(TEXT(Input!$D$5,"yyyy")+543,2)+1&amp;"31000"),CONCATENATE(RIGHT(TEXT(Input!$D$5,"yyyy")+543,2)&amp;"31000"))</f>
        <v>4331000</v>
      </c>
      <c r="I158" s="33">
        <f t="shared" si="4"/>
      </c>
      <c r="J158" s="33">
        <f t="shared" si="5"/>
      </c>
      <c r="K158" s="32"/>
      <c r="L158" s="92">
        <f>ABS(Input!F170-Input!G170)</f>
        <v>0</v>
      </c>
      <c r="M158" s="25" t="str">
        <f>CONCATENATE("FAC9=",Input!J170)</f>
        <v>FAC9=</v>
      </c>
      <c r="N158" s="29"/>
      <c r="O158" s="29"/>
      <c r="P158" s="29"/>
      <c r="Q158" s="32"/>
      <c r="R158" s="32"/>
      <c r="S158" s="32"/>
      <c r="T158" s="32"/>
      <c r="U158" s="29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24"/>
      <c r="AM158" s="32"/>
      <c r="AN158" s="32"/>
      <c r="AO158" s="32"/>
      <c r="AP158" s="108"/>
    </row>
    <row r="159" spans="1:42" s="94" customFormat="1" ht="10.5">
      <c r="A159" s="29">
        <v>152</v>
      </c>
      <c r="B159" s="33" t="s">
        <v>64</v>
      </c>
      <c r="C159" s="26" t="str">
        <f>IF(Input!F171-Input!G171&gt;=0,"40","50")</f>
        <v>40</v>
      </c>
      <c r="D159" s="30" t="s">
        <v>70</v>
      </c>
      <c r="E159" s="33">
        <f>CONCATENATE(Input!B171)</f>
      </c>
      <c r="F159" s="33">
        <f>CONCATENATE(Input!$D$10)</f>
      </c>
      <c r="G159" s="33">
        <f>CONCATENATE(Input!$D$14)</f>
      </c>
      <c r="H159" s="25" t="str">
        <f>IF(INT(TEXT(Input!$D$5,"mm"))&gt;=10,CONCATENATE(RIGHT(TEXT(Input!$D$5,"yyyy")+543,2)+1&amp;"31000"),CONCATENATE(RIGHT(TEXT(Input!$D$5,"yyyy")+543,2)&amp;"31000"))</f>
        <v>4331000</v>
      </c>
      <c r="I159" s="33">
        <f t="shared" si="4"/>
      </c>
      <c r="J159" s="33">
        <f t="shared" si="5"/>
      </c>
      <c r="K159" s="32"/>
      <c r="L159" s="92">
        <f>ABS(Input!F171-Input!G171)</f>
        <v>0</v>
      </c>
      <c r="M159" s="25" t="str">
        <f>CONCATENATE("FAC9=",Input!J171)</f>
        <v>FAC9=</v>
      </c>
      <c r="N159" s="29"/>
      <c r="O159" s="29"/>
      <c r="P159" s="29"/>
      <c r="Q159" s="32"/>
      <c r="R159" s="32"/>
      <c r="S159" s="32"/>
      <c r="T159" s="32"/>
      <c r="U159" s="29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24"/>
      <c r="AM159" s="32"/>
      <c r="AN159" s="32"/>
      <c r="AO159" s="32"/>
      <c r="AP159" s="108"/>
    </row>
    <row r="160" spans="1:42" s="94" customFormat="1" ht="10.5">
      <c r="A160" s="32">
        <v>153</v>
      </c>
      <c r="B160" s="33" t="s">
        <v>64</v>
      </c>
      <c r="C160" s="26" t="str">
        <f>IF(Input!F172-Input!G172&gt;=0,"40","50")</f>
        <v>40</v>
      </c>
      <c r="D160" s="30" t="s">
        <v>70</v>
      </c>
      <c r="E160" s="33">
        <f>CONCATENATE(Input!B172)</f>
      </c>
      <c r="F160" s="33">
        <f>CONCATENATE(Input!$D$10)</f>
      </c>
      <c r="G160" s="33">
        <f>CONCATENATE(Input!$D$14)</f>
      </c>
      <c r="H160" s="25" t="str">
        <f>IF(INT(TEXT(Input!$D$5,"mm"))&gt;=10,CONCATENATE(RIGHT(TEXT(Input!$D$5,"yyyy")+543,2)+1&amp;"31000"),CONCATENATE(RIGHT(TEXT(Input!$D$5,"yyyy")+543,2)&amp;"31000"))</f>
        <v>4331000</v>
      </c>
      <c r="I160" s="33">
        <f t="shared" si="4"/>
      </c>
      <c r="J160" s="33">
        <f t="shared" si="5"/>
      </c>
      <c r="K160" s="32"/>
      <c r="L160" s="92">
        <f>ABS(Input!F172-Input!G172)</f>
        <v>0</v>
      </c>
      <c r="M160" s="25" t="str">
        <f>CONCATENATE("FAC9=",Input!J172)</f>
        <v>FAC9=</v>
      </c>
      <c r="N160" s="29"/>
      <c r="O160" s="29"/>
      <c r="P160" s="29"/>
      <c r="Q160" s="32"/>
      <c r="R160" s="32"/>
      <c r="S160" s="32"/>
      <c r="T160" s="32"/>
      <c r="U160" s="29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24"/>
      <c r="AM160" s="32"/>
      <c r="AN160" s="32"/>
      <c r="AO160" s="32"/>
      <c r="AP160" s="108"/>
    </row>
    <row r="161" spans="1:42" s="94" customFormat="1" ht="10.5">
      <c r="A161" s="29">
        <v>154</v>
      </c>
      <c r="B161" s="33" t="s">
        <v>64</v>
      </c>
      <c r="C161" s="26" t="str">
        <f>IF(Input!F173-Input!G173&gt;=0,"40","50")</f>
        <v>40</v>
      </c>
      <c r="D161" s="30" t="s">
        <v>70</v>
      </c>
      <c r="E161" s="33">
        <f>CONCATENATE(Input!B173)</f>
      </c>
      <c r="F161" s="33">
        <f>CONCATENATE(Input!$D$10)</f>
      </c>
      <c r="G161" s="33">
        <f>CONCATENATE(Input!$D$14)</f>
      </c>
      <c r="H161" s="25" t="str">
        <f>IF(INT(TEXT(Input!$D$5,"mm"))&gt;=10,CONCATENATE(RIGHT(TEXT(Input!$D$5,"yyyy")+543,2)+1&amp;"31000"),CONCATENATE(RIGHT(TEXT(Input!$D$5,"yyyy")+543,2)&amp;"31000"))</f>
        <v>4331000</v>
      </c>
      <c r="I161" s="33">
        <f t="shared" si="4"/>
      </c>
      <c r="J161" s="33">
        <f t="shared" si="5"/>
      </c>
      <c r="K161" s="32"/>
      <c r="L161" s="92">
        <f>ABS(Input!F173-Input!G173)</f>
        <v>0</v>
      </c>
      <c r="M161" s="25" t="str">
        <f>CONCATENATE("FAC9=",Input!J173)</f>
        <v>FAC9=</v>
      </c>
      <c r="N161" s="29"/>
      <c r="O161" s="29"/>
      <c r="P161" s="29"/>
      <c r="Q161" s="32"/>
      <c r="R161" s="32"/>
      <c r="S161" s="32"/>
      <c r="T161" s="32"/>
      <c r="U161" s="29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24"/>
      <c r="AM161" s="32"/>
      <c r="AN161" s="32"/>
      <c r="AO161" s="32"/>
      <c r="AP161" s="108"/>
    </row>
    <row r="162" spans="1:42" s="94" customFormat="1" ht="10.5">
      <c r="A162" s="29">
        <v>155</v>
      </c>
      <c r="B162" s="33" t="s">
        <v>64</v>
      </c>
      <c r="C162" s="26" t="str">
        <f>IF(Input!F174-Input!G174&gt;=0,"40","50")</f>
        <v>40</v>
      </c>
      <c r="D162" s="30" t="s">
        <v>70</v>
      </c>
      <c r="E162" s="33">
        <f>CONCATENATE(Input!B174)</f>
      </c>
      <c r="F162" s="33">
        <f>CONCATENATE(Input!$D$10)</f>
      </c>
      <c r="G162" s="33">
        <f>CONCATENATE(Input!$D$14)</f>
      </c>
      <c r="H162" s="25" t="str">
        <f>IF(INT(TEXT(Input!$D$5,"mm"))&gt;=10,CONCATENATE(RIGHT(TEXT(Input!$D$5,"yyyy")+543,2)+1&amp;"31000"),CONCATENATE(RIGHT(TEXT(Input!$D$5,"yyyy")+543,2)&amp;"31000"))</f>
        <v>4331000</v>
      </c>
      <c r="I162" s="33">
        <f t="shared" si="4"/>
      </c>
      <c r="J162" s="33">
        <f t="shared" si="5"/>
      </c>
      <c r="K162" s="32"/>
      <c r="L162" s="92">
        <f>ABS(Input!F174-Input!G174)</f>
        <v>0</v>
      </c>
      <c r="M162" s="25" t="str">
        <f>CONCATENATE("FAC9=",Input!J174)</f>
        <v>FAC9=</v>
      </c>
      <c r="N162" s="29"/>
      <c r="O162" s="29"/>
      <c r="P162" s="29"/>
      <c r="Q162" s="32"/>
      <c r="R162" s="32"/>
      <c r="S162" s="32"/>
      <c r="T162" s="32"/>
      <c r="U162" s="29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24"/>
      <c r="AM162" s="32"/>
      <c r="AN162" s="32"/>
      <c r="AO162" s="32"/>
      <c r="AP162" s="108"/>
    </row>
    <row r="163" spans="1:42" s="94" customFormat="1" ht="10.5">
      <c r="A163" s="32">
        <v>156</v>
      </c>
      <c r="B163" s="33" t="s">
        <v>64</v>
      </c>
      <c r="C163" s="26" t="str">
        <f>IF(Input!F175-Input!G175&gt;=0,"40","50")</f>
        <v>40</v>
      </c>
      <c r="D163" s="30" t="s">
        <v>70</v>
      </c>
      <c r="E163" s="33">
        <f>CONCATENATE(Input!B175)</f>
      </c>
      <c r="F163" s="33">
        <f>CONCATENATE(Input!$D$10)</f>
      </c>
      <c r="G163" s="33">
        <f>CONCATENATE(Input!$D$14)</f>
      </c>
      <c r="H163" s="25" t="str">
        <f>IF(INT(TEXT(Input!$D$5,"mm"))&gt;=10,CONCATENATE(RIGHT(TEXT(Input!$D$5,"yyyy")+543,2)+1&amp;"31000"),CONCATENATE(RIGHT(TEXT(Input!$D$5,"yyyy")+543,2)&amp;"31000"))</f>
        <v>4331000</v>
      </c>
      <c r="I163" s="33">
        <f t="shared" si="4"/>
      </c>
      <c r="J163" s="33">
        <f t="shared" si="5"/>
      </c>
      <c r="K163" s="32"/>
      <c r="L163" s="92">
        <f>ABS(Input!F175-Input!G175)</f>
        <v>0</v>
      </c>
      <c r="M163" s="25" t="str">
        <f>CONCATENATE("FAC9=",Input!J175)</f>
        <v>FAC9=</v>
      </c>
      <c r="N163" s="29"/>
      <c r="O163" s="29"/>
      <c r="P163" s="29"/>
      <c r="Q163" s="32"/>
      <c r="R163" s="32"/>
      <c r="S163" s="32"/>
      <c r="T163" s="32"/>
      <c r="U163" s="29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24"/>
      <c r="AM163" s="32"/>
      <c r="AN163" s="32"/>
      <c r="AO163" s="32"/>
      <c r="AP163" s="108"/>
    </row>
    <row r="164" spans="1:42" s="94" customFormat="1" ht="10.5">
      <c r="A164" s="29">
        <v>157</v>
      </c>
      <c r="B164" s="33" t="s">
        <v>64</v>
      </c>
      <c r="C164" s="26" t="str">
        <f>IF(Input!F176-Input!G176&gt;=0,"40","50")</f>
        <v>40</v>
      </c>
      <c r="D164" s="30" t="s">
        <v>70</v>
      </c>
      <c r="E164" s="33">
        <f>CONCATENATE(Input!B176)</f>
      </c>
      <c r="F164" s="33">
        <f>CONCATENATE(Input!$D$10)</f>
      </c>
      <c r="G164" s="33">
        <f>CONCATENATE(Input!$D$14)</f>
      </c>
      <c r="H164" s="25" t="str">
        <f>IF(INT(TEXT(Input!$D$5,"mm"))&gt;=10,CONCATENATE(RIGHT(TEXT(Input!$D$5,"yyyy")+543,2)+1&amp;"31000"),CONCATENATE(RIGHT(TEXT(Input!$D$5,"yyyy")+543,2)&amp;"31000"))</f>
        <v>4331000</v>
      </c>
      <c r="I164" s="33">
        <f t="shared" si="4"/>
      </c>
      <c r="J164" s="33">
        <f t="shared" si="5"/>
      </c>
      <c r="K164" s="32"/>
      <c r="L164" s="92">
        <f>ABS(Input!F176-Input!G176)</f>
        <v>0</v>
      </c>
      <c r="M164" s="25" t="str">
        <f>CONCATENATE("FAC9=",Input!J176)</f>
        <v>FAC9=</v>
      </c>
      <c r="N164" s="29"/>
      <c r="O164" s="29"/>
      <c r="P164" s="29"/>
      <c r="Q164" s="32"/>
      <c r="R164" s="32"/>
      <c r="S164" s="32"/>
      <c r="T164" s="32"/>
      <c r="U164" s="29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24"/>
      <c r="AM164" s="32"/>
      <c r="AN164" s="32"/>
      <c r="AO164" s="32"/>
      <c r="AP164" s="108"/>
    </row>
    <row r="165" spans="1:42" s="94" customFormat="1" ht="10.5">
      <c r="A165" s="29">
        <v>158</v>
      </c>
      <c r="B165" s="33" t="s">
        <v>64</v>
      </c>
      <c r="C165" s="26" t="str">
        <f>IF(Input!F177-Input!G177&gt;=0,"40","50")</f>
        <v>40</v>
      </c>
      <c r="D165" s="30" t="s">
        <v>70</v>
      </c>
      <c r="E165" s="33">
        <f>CONCATENATE(Input!B177)</f>
      </c>
      <c r="F165" s="33">
        <f>CONCATENATE(Input!$D$10)</f>
      </c>
      <c r="G165" s="33">
        <f>CONCATENATE(Input!$D$14)</f>
      </c>
      <c r="H165" s="25" t="str">
        <f>IF(INT(TEXT(Input!$D$5,"mm"))&gt;=10,CONCATENATE(RIGHT(TEXT(Input!$D$5,"yyyy")+543,2)+1&amp;"31000"),CONCATENATE(RIGHT(TEXT(Input!$D$5,"yyyy")+543,2)&amp;"31000"))</f>
        <v>4331000</v>
      </c>
      <c r="I165" s="33">
        <f t="shared" si="4"/>
      </c>
      <c r="J165" s="33">
        <f t="shared" si="5"/>
      </c>
      <c r="K165" s="32"/>
      <c r="L165" s="92">
        <f>ABS(Input!F177-Input!G177)</f>
        <v>0</v>
      </c>
      <c r="M165" s="25" t="str">
        <f>CONCATENATE("FAC9=",Input!J177)</f>
        <v>FAC9=</v>
      </c>
      <c r="N165" s="29"/>
      <c r="O165" s="29"/>
      <c r="P165" s="29"/>
      <c r="Q165" s="32"/>
      <c r="R165" s="32"/>
      <c r="S165" s="32"/>
      <c r="T165" s="32"/>
      <c r="U165" s="29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24"/>
      <c r="AM165" s="32"/>
      <c r="AN165" s="32"/>
      <c r="AO165" s="32"/>
      <c r="AP165" s="108"/>
    </row>
    <row r="166" spans="1:42" s="94" customFormat="1" ht="10.5">
      <c r="A166" s="32">
        <v>159</v>
      </c>
      <c r="B166" s="33" t="s">
        <v>64</v>
      </c>
      <c r="C166" s="26" t="str">
        <f>IF(Input!F178-Input!G178&gt;=0,"40","50")</f>
        <v>40</v>
      </c>
      <c r="D166" s="30" t="s">
        <v>70</v>
      </c>
      <c r="E166" s="33">
        <f>CONCATENATE(Input!B178)</f>
      </c>
      <c r="F166" s="33">
        <f>CONCATENATE(Input!$D$10)</f>
      </c>
      <c r="G166" s="33">
        <f>CONCATENATE(Input!$D$14)</f>
      </c>
      <c r="H166" s="25" t="str">
        <f>IF(INT(TEXT(Input!$D$5,"mm"))&gt;=10,CONCATENATE(RIGHT(TEXT(Input!$D$5,"yyyy")+543,2)+1&amp;"31000"),CONCATENATE(RIGHT(TEXT(Input!$D$5,"yyyy")+543,2)&amp;"31000"))</f>
        <v>4331000</v>
      </c>
      <c r="I166" s="33">
        <f t="shared" si="4"/>
      </c>
      <c r="J166" s="33">
        <f t="shared" si="5"/>
      </c>
      <c r="K166" s="32"/>
      <c r="L166" s="92">
        <f>ABS(Input!F178-Input!G178)</f>
        <v>0</v>
      </c>
      <c r="M166" s="25" t="str">
        <f>CONCATENATE("FAC9=",Input!J178)</f>
        <v>FAC9=</v>
      </c>
      <c r="N166" s="29"/>
      <c r="O166" s="29"/>
      <c r="P166" s="29"/>
      <c r="Q166" s="32"/>
      <c r="R166" s="32"/>
      <c r="S166" s="32"/>
      <c r="T166" s="32"/>
      <c r="U166" s="29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24"/>
      <c r="AM166" s="32"/>
      <c r="AN166" s="32"/>
      <c r="AO166" s="32"/>
      <c r="AP166" s="108"/>
    </row>
    <row r="167" spans="1:42" s="95" customFormat="1" ht="10.5">
      <c r="A167" s="35">
        <v>160</v>
      </c>
      <c r="B167" s="104" t="s">
        <v>64</v>
      </c>
      <c r="C167" s="26" t="str">
        <f>IF(Input!F179-Input!G179&gt;=0,"40","50")</f>
        <v>40</v>
      </c>
      <c r="D167" s="105" t="s">
        <v>70</v>
      </c>
      <c r="E167" s="104">
        <f>CONCATENATE(Input!B179)</f>
      </c>
      <c r="F167" s="104">
        <f>CONCATENATE(Input!$D$10)</f>
      </c>
      <c r="G167" s="104">
        <f>CONCATENATE(Input!$D$14)</f>
      </c>
      <c r="H167" s="25" t="str">
        <f>IF(INT(TEXT(Input!$D$5,"mm"))&gt;=10,CONCATENATE(RIGHT(TEXT(Input!$D$5,"yyyy")+543,2)+1&amp;"31000"),CONCATENATE(RIGHT(TEXT(Input!$D$5,"yyyy")+543,2)&amp;"31000"))</f>
        <v>4331000</v>
      </c>
      <c r="I167" s="104">
        <f t="shared" si="4"/>
      </c>
      <c r="J167" s="104">
        <f t="shared" si="5"/>
      </c>
      <c r="K167" s="35"/>
      <c r="L167" s="106">
        <f>ABS(Input!F179-Input!G179)</f>
        <v>0</v>
      </c>
      <c r="M167" s="25" t="str">
        <f>CONCATENATE("FAC9=",Input!J179)</f>
        <v>FAC9=</v>
      </c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24"/>
      <c r="AM167" s="35"/>
      <c r="AN167" s="35"/>
      <c r="AO167" s="35"/>
      <c r="AP167" s="109"/>
    </row>
    <row r="168" ht="12.75"/>
  </sheetData>
  <sheetProtection password="E2E7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kaewsara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kaewsara</dc:creator>
  <cp:keywords/>
  <dc:description/>
  <cp:lastModifiedBy>admin</cp:lastModifiedBy>
  <cp:lastPrinted>2010-07-14T10:14:39Z</cp:lastPrinted>
  <dcterms:created xsi:type="dcterms:W3CDTF">2004-12-01T02:46:17Z</dcterms:created>
  <dcterms:modified xsi:type="dcterms:W3CDTF">2010-08-24T11:58:00Z</dcterms:modified>
  <cp:category/>
  <cp:version/>
  <cp:contentType/>
  <cp:contentStatus/>
</cp:coreProperties>
</file>