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รายงานผลการตรวจสอบ" sheetId="1" r:id="rId1"/>
    <sheet name="สตส.(ปันส่วน)" sheetId="2" r:id="rId2"/>
    <sheet name="สรุปค่าใช้จ่ายแต่ละกิจกรรมย่อย" sheetId="3" r:id="rId3"/>
  </sheets>
  <definedNames/>
  <calcPr fullCalcOnLoad="1"/>
</workbook>
</file>

<file path=xl/sharedStrings.xml><?xml version="1.0" encoding="utf-8"?>
<sst xmlns="http://schemas.openxmlformats.org/spreadsheetml/2006/main" count="127" uniqueCount="109">
  <si>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</si>
  <si>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พ.ศ.2557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</si>
  <si>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</si>
  <si>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</si>
  <si>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พ.ศ.2557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</si>
  <si>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</si>
  <si>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</si>
  <si>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</si>
  <si>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</si>
  <si>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</si>
  <si>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</si>
  <si>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</si>
  <si>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</si>
  <si>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</si>
  <si>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</si>
  <si>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</si>
  <si>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</si>
  <si>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</si>
  <si>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</si>
  <si>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</si>
  <si>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พัฒนาและส่งเสริมอุตสาหกรรมฮาลาลด้านปศุสัตว์</t>
  </si>
  <si>
    <t>ผลรวมทั้งหมด</t>
  </si>
  <si>
    <t>ไม่ระบุกิจกรรมย่อย</t>
  </si>
  <si>
    <t>งานบริหารทั่วไป</t>
  </si>
  <si>
    <t>คุณภาพอาหารสัตว์</t>
  </si>
  <si>
    <t>งานตรวจรับรองส่งออก</t>
  </si>
  <si>
    <t>งานพัฒนาวิธีวิเคราะห์</t>
  </si>
  <si>
    <t>งานตรวจวิเคราะห์ตัวอย่าง</t>
  </si>
  <si>
    <t>วิเคราะห์ไดออกซิน</t>
  </si>
  <si>
    <t>งานสอบเทียบอุปกรณ์</t>
  </si>
  <si>
    <t>ตรวจสอบรับรองติดตามประเมินผลมาตรฐานห้องปฏิบัติการ</t>
  </si>
  <si>
    <t>ตรวจมาตรฐานฮาลาล</t>
  </si>
  <si>
    <t>0700600272</t>
  </si>
  <si>
    <t>สำนักตรวจสอบคุณภาพสินค้าปศุสัตว์</t>
  </si>
  <si>
    <t>ทางตรง</t>
  </si>
  <si>
    <t>ค่าล่วงเวลา</t>
  </si>
  <si>
    <t>ค่าตอบแทนพนง.ราชการ</t>
  </si>
  <si>
    <t>เงินค่าครองชีพ</t>
  </si>
  <si>
    <t>เงินสมทบปปส.-Rel</t>
  </si>
  <si>
    <t>ค่าเช่าบ้าน</t>
  </si>
  <si>
    <t>เงินช่วยการศึกษาบุตร</t>
  </si>
  <si>
    <t>ค่ารักษา-นอก-รพ.รัฐ</t>
  </si>
  <si>
    <t>คชจ.อบรมในประเทศ</t>
  </si>
  <si>
    <t>คชจ.อบรมต่างประเทศ</t>
  </si>
  <si>
    <t>คชจ.ฝึกอบรม-ภายนอก</t>
  </si>
  <si>
    <t>ค่าเบี้ยเลี้ยง</t>
  </si>
  <si>
    <t>ค่าที่พัก</t>
  </si>
  <si>
    <t>คชจ.เดินทางภายในปท.</t>
  </si>
  <si>
    <t>คชจ.เดินทางตปท.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</si>
  <si>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</si>
  <si>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</si>
  <si>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</si>
  <si>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</si>
  <si>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ค่าไฟฟ้า</t>
  </si>
  <si>
    <t>ค่าประปา&amp;น้ำบาดาล</t>
  </si>
  <si>
    <t>ค่าโทรศัพท์</t>
  </si>
  <si>
    <t>ค่าไปรษณีย์&amp;ขนส่ง</t>
  </si>
  <si>
    <t>ครุภัณฑ์ต่ำกว่าเกณฑ์</t>
  </si>
  <si>
    <t>คชจ.ในการประชุม</t>
  </si>
  <si>
    <t>ค่ารับรอง&amp;พิธีการ</t>
  </si>
  <si>
    <t>ค่าเช่าเบ็ดเตล็ด-นอก</t>
  </si>
  <si>
    <t>ค่าใช้สอยอื่น ๆ</t>
  </si>
  <si>
    <t>ค่าเสื่อม-อาคารสนง.</t>
  </si>
  <si>
    <t>ค่าเสื่อม-อาคารอื่น</t>
  </si>
  <si>
    <t>ค่าเสื่อม-สิ่งปลูกฯ</t>
  </si>
  <si>
    <t>ค่าเสื่อม-ค.สนง.</t>
  </si>
  <si>
    <t>ค่าเสื่อม-ค.ยานพาหนะ</t>
  </si>
  <si>
    <t>ค่าเสื่อม-ค.ไฟฟ้า</t>
  </si>
  <si>
    <t>ค่าเสื่อม-ค.โฆษณา</t>
  </si>
  <si>
    <t>ค่าเสื่อม-ค.โรงงาน</t>
  </si>
  <si>
    <t>ค่าเสื่อม-ค.สำรวจ</t>
  </si>
  <si>
    <t>ค่าเสื่อม-ค.วิทย์ฯ</t>
  </si>
  <si>
    <t>ค่าเสื่อม-ค.คอมฯ</t>
  </si>
  <si>
    <t>ค่าเสื่อม-ค.ครัว</t>
  </si>
  <si>
    <t>จำหน่ายครุภัณฑ์สนง.</t>
  </si>
  <si>
    <t>จำหน่ายครุภัณฑ์วิทย์</t>
  </si>
  <si>
    <t>จำหน่ายคอมฯ</t>
  </si>
  <si>
    <t>รวมค่าใช้จ่ายทางตรง</t>
  </si>
  <si>
    <t>ทางอ้อม</t>
  </si>
  <si>
    <t>5101010101</t>
  </si>
  <si>
    <t>เงินเดือน</t>
  </si>
  <si>
    <t>5101010109</t>
  </si>
  <si>
    <t>เงินตอบแทนพิเศษของผู้ได้รับเงินเต็มขั้น</t>
  </si>
  <si>
    <t>5101010113</t>
  </si>
  <si>
    <t>ค่าจ้าง</t>
  </si>
  <si>
    <t>5101010118</t>
  </si>
  <si>
    <t>เงินรางวัล</t>
  </si>
  <si>
    <t>5101020103</t>
  </si>
  <si>
    <t>เงินชดเชยสมาชิก กบข.</t>
  </si>
  <si>
    <t>5101020104</t>
  </si>
  <si>
    <t>เงินสมทบ กบข.</t>
  </si>
  <si>
    <t>5101020105</t>
  </si>
  <si>
    <t>เงินสมทบ กสจ.</t>
  </si>
  <si>
    <t>5101020113</t>
  </si>
  <si>
    <t>ค่าตอบแทนเหมาจ่ายแทนการจัดหารถประจำตำแหน่ง</t>
  </si>
  <si>
    <t>5101030205</t>
  </si>
  <si>
    <t>เงินช่วยค่ารักษาพยาบาลประเภทผู้ป่วยนอก-รพ.รัฐ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</si>
  <si>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</si>
  <si>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</si>
  <si>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</si>
  <si>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</si>
  <si>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5101030208</t>
  </si>
  <si>
    <t>เงินช่วยค่ารักษาพยาบาลประเภทผู้ป่วยใน-รพ.เอกชน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</si>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</sst>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[Red]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Wingdings"/>
      <family val="0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" fillId="0" borderId="0">
      <alignment/>
      <protection/>
    </xf>
    <xf numFmtId="0" fontId="2" fillId="41" borderId="7" applyNumberFormat="0" applyFont="0" applyAlignment="0" applyProtection="0"/>
    <xf numFmtId="0" fontId="23" fillId="3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5" fillId="42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3" borderId="11" applyNumberFormat="0" applyAlignment="0" applyProtection="0"/>
    <xf numFmtId="0" fontId="50" fillId="0" borderId="12" applyNumberFormat="0" applyFill="0" applyAlignment="0" applyProtection="0"/>
    <xf numFmtId="0" fontId="51" fillId="44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52" fillId="45" borderId="10" applyNumberFormat="0" applyAlignment="0" applyProtection="0"/>
    <xf numFmtId="0" fontId="53" fillId="4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56" fillId="42" borderId="14" applyNumberFormat="0" applyAlignment="0" applyProtection="0"/>
    <xf numFmtId="0" fontId="0" fillId="54" borderId="15" applyNumberFormat="0" applyFont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90" applyFont="1" applyAlignment="1">
      <alignment horizontal="center" vertical="center"/>
      <protection/>
    </xf>
    <xf numFmtId="0" fontId="4" fillId="0" borderId="0" xfId="90" applyFont="1">
      <alignment/>
      <protection/>
    </xf>
    <xf numFmtId="0" fontId="3" fillId="0" borderId="0" xfId="90" applyFont="1">
      <alignment/>
      <protection/>
    </xf>
    <xf numFmtId="0" fontId="4" fillId="0" borderId="19" xfId="90" applyFont="1" applyBorder="1">
      <alignment/>
      <protection/>
    </xf>
    <xf numFmtId="0" fontId="4" fillId="0" borderId="0" xfId="90" applyFont="1" applyAlignment="1">
      <alignment horizontal="left" indent="2"/>
      <protection/>
    </xf>
    <xf numFmtId="0" fontId="5" fillId="0" borderId="0" xfId="90" applyFont="1" applyBorder="1">
      <alignment/>
      <protection/>
    </xf>
    <xf numFmtId="0" fontId="4" fillId="0" borderId="0" xfId="90" applyFont="1" applyBorder="1">
      <alignment/>
      <protection/>
    </xf>
    <xf numFmtId="0" fontId="4" fillId="0" borderId="20" xfId="90" applyFont="1" applyBorder="1">
      <alignment/>
      <protection/>
    </xf>
    <xf numFmtId="0" fontId="4" fillId="0" borderId="21" xfId="90" applyFont="1" applyBorder="1">
      <alignment/>
      <protection/>
    </xf>
    <xf numFmtId="0" fontId="4" fillId="0" borderId="0" xfId="90" applyFont="1" applyAlignment="1">
      <alignment horizontal="center"/>
      <protection/>
    </xf>
    <xf numFmtId="0" fontId="4" fillId="0" borderId="0" xfId="90" applyFont="1" applyAlignment="1">
      <alignment horizontal="right"/>
      <protection/>
    </xf>
    <xf numFmtId="0" fontId="60" fillId="55" borderId="22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55" borderId="23" xfId="0" applyFont="1" applyFill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164" fontId="60" fillId="55" borderId="0" xfId="0" applyNumberFormat="1" applyFont="1" applyFill="1" applyBorder="1" applyAlignment="1">
      <alignment horizontal="right" vertical="center"/>
    </xf>
    <xf numFmtId="164" fontId="60" fillId="55" borderId="26" xfId="0" applyNumberFormat="1" applyFont="1" applyFill="1" applyBorder="1" applyAlignment="1">
      <alignment horizontal="right" vertical="center"/>
    </xf>
    <xf numFmtId="164" fontId="60" fillId="0" borderId="0" xfId="0" applyNumberFormat="1" applyFont="1" applyBorder="1" applyAlignment="1">
      <alignment horizontal="right" vertical="center"/>
    </xf>
    <xf numFmtId="164" fontId="60" fillId="0" borderId="25" xfId="0" applyNumberFormat="1" applyFont="1" applyBorder="1" applyAlignment="1">
      <alignment horizontal="right" vertical="center"/>
    </xf>
    <xf numFmtId="164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/>
    </xf>
    <xf numFmtId="164" fontId="61" fillId="55" borderId="29" xfId="0" applyNumberFormat="1" applyFont="1" applyFill="1" applyBorder="1" applyAlignment="1">
      <alignment horizontal="right" vertical="center"/>
    </xf>
    <xf numFmtId="164" fontId="61" fillId="55" borderId="23" xfId="0" applyNumberFormat="1" applyFont="1" applyFill="1" applyBorder="1" applyAlignment="1">
      <alignment horizontal="right" vertical="center"/>
    </xf>
    <xf numFmtId="164" fontId="61" fillId="0" borderId="23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left" vertical="center"/>
    </xf>
    <xf numFmtId="164" fontId="60" fillId="55" borderId="30" xfId="0" applyNumberFormat="1" applyFont="1" applyFill="1" applyBorder="1" applyAlignment="1">
      <alignment horizontal="right" vertical="center"/>
    </xf>
    <xf numFmtId="164" fontId="60" fillId="55" borderId="31" xfId="0" applyNumberFormat="1" applyFont="1" applyFill="1" applyBorder="1" applyAlignment="1">
      <alignment horizontal="right" vertical="center"/>
    </xf>
    <xf numFmtId="164" fontId="60" fillId="55" borderId="32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164" fontId="6" fillId="55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4" fontId="6" fillId="55" borderId="35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164" fontId="6" fillId="0" borderId="23" xfId="78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1" fontId="60" fillId="0" borderId="23" xfId="78" applyNumberFormat="1" applyFont="1" applyBorder="1" applyAlignment="1">
      <alignment horizontal="left" vertical="center"/>
    </xf>
    <xf numFmtId="2" fontId="60" fillId="0" borderId="33" xfId="0" applyNumberFormat="1" applyFont="1" applyBorder="1" applyAlignment="1">
      <alignment vertical="center"/>
    </xf>
    <xf numFmtId="11" fontId="60" fillId="0" borderId="24" xfId="78" applyNumberFormat="1" applyFont="1" applyBorder="1" applyAlignment="1">
      <alignment vertical="top"/>
    </xf>
    <xf numFmtId="40" fontId="8" fillId="0" borderId="23" xfId="93" applyNumberFormat="1" applyFont="1" applyFill="1" applyBorder="1" applyAlignment="1">
      <alignment horizontal="left" vertical="center"/>
      <protection/>
    </xf>
    <xf numFmtId="40" fontId="8" fillId="0" borderId="23" xfId="93" applyNumberFormat="1" applyFont="1" applyFill="1" applyBorder="1" applyAlignment="1">
      <alignment vertical="center"/>
      <protection/>
    </xf>
    <xf numFmtId="43" fontId="8" fillId="0" borderId="23" xfId="81" applyFont="1" applyFill="1" applyBorder="1" applyAlignment="1">
      <alignment vertical="center"/>
    </xf>
    <xf numFmtId="43" fontId="8" fillId="38" borderId="23" xfId="81" applyFont="1" applyFill="1" applyBorder="1" applyAlignment="1">
      <alignment vertical="center"/>
    </xf>
    <xf numFmtId="43" fontId="60" fillId="0" borderId="0" xfId="0" applyNumberFormat="1" applyFont="1" applyBorder="1" applyAlignment="1">
      <alignment vertical="center"/>
    </xf>
    <xf numFmtId="0" fontId="9" fillId="0" borderId="0" xfId="93" applyFont="1" applyAlignment="1">
      <alignment vertical="center"/>
      <protection/>
    </xf>
    <xf numFmtId="0" fontId="60" fillId="0" borderId="0" xfId="0" applyFont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4" fillId="0" borderId="21" xfId="90" applyFont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49" fontId="60" fillId="0" borderId="37" xfId="0" applyNumberFormat="1" applyFont="1" applyBorder="1" applyAlignment="1">
      <alignment horizontal="center" vertical="top"/>
    </xf>
    <xf numFmtId="49" fontId="60" fillId="0" borderId="24" xfId="0" applyNumberFormat="1" applyFont="1" applyBorder="1" applyAlignment="1">
      <alignment horizontal="center" vertical="top"/>
    </xf>
    <xf numFmtId="49" fontId="60" fillId="0" borderId="38" xfId="0" applyNumberFormat="1" applyFont="1" applyBorder="1" applyAlignment="1">
      <alignment horizontal="center" vertical="top"/>
    </xf>
    <xf numFmtId="0" fontId="60" fillId="0" borderId="37" xfId="0" applyFont="1" applyBorder="1" applyAlignment="1">
      <alignment horizontal="left" vertical="top"/>
    </xf>
    <xf numFmtId="0" fontId="60" fillId="0" borderId="24" xfId="0" applyFont="1" applyBorder="1" applyAlignment="1">
      <alignment horizontal="left" vertical="top"/>
    </xf>
    <xf numFmtId="0" fontId="60" fillId="0" borderId="38" xfId="0" applyFont="1" applyBorder="1" applyAlignment="1">
      <alignment horizontal="left" vertical="top"/>
    </xf>
    <xf numFmtId="11" fontId="60" fillId="0" borderId="37" xfId="78" applyNumberFormat="1" applyFont="1" applyBorder="1" applyAlignment="1">
      <alignment horizontal="left" vertical="top"/>
    </xf>
    <xf numFmtId="11" fontId="60" fillId="0" borderId="24" xfId="78" applyNumberFormat="1" applyFont="1" applyBorder="1" applyAlignment="1">
      <alignment horizontal="left" vertical="top"/>
    </xf>
    <xf numFmtId="11" fontId="60" fillId="0" borderId="38" xfId="78" applyNumberFormat="1" applyFont="1" applyBorder="1" applyAlignment="1">
      <alignment horizontal="left" vertical="top"/>
    </xf>
    <xf numFmtId="0" fontId="6" fillId="38" borderId="29" xfId="93" applyFont="1" applyFill="1" applyBorder="1" applyAlignment="1">
      <alignment horizontal="center" vertical="center"/>
      <protection/>
    </xf>
    <xf numFmtId="0" fontId="6" fillId="38" borderId="22" xfId="93" applyFont="1" applyFill="1" applyBorder="1" applyAlignment="1">
      <alignment horizontal="center" vertical="center"/>
      <protection/>
    </xf>
    <xf numFmtId="0" fontId="6" fillId="38" borderId="33" xfId="93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Currency" xfId="84"/>
    <cellStyle name="Currency [0]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 2 2" xfId="91"/>
    <cellStyle name="ปกติ 3" xfId="92"/>
    <cellStyle name="ปกติ 4" xfId="93"/>
    <cellStyle name="ปกติ 5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9.00390625" style="2" customWidth="1"/>
    <col min="2" max="2" width="6.7109375" style="2" customWidth="1"/>
    <col min="3" max="5" width="10.28125" style="2" customWidth="1"/>
    <col min="6" max="6" width="9.00390625" style="2" customWidth="1"/>
    <col min="7" max="7" width="6.7109375" style="2" customWidth="1"/>
    <col min="8" max="9" width="10.28125" style="2" customWidth="1"/>
    <col min="10" max="10" width="20.140625" style="2" customWidth="1"/>
    <col min="11" max="11" width="2.140625" style="2" customWidth="1"/>
    <col min="12" max="16384" width="9.00390625" style="2" customWidth="1"/>
  </cols>
  <sheetData>
    <row r="1" spans="1:10" ht="2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4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3" t="s">
        <v>2</v>
      </c>
      <c r="C4" s="4"/>
      <c r="D4" s="4"/>
      <c r="E4" s="4"/>
      <c r="F4" s="3" t="s">
        <v>3</v>
      </c>
      <c r="H4" s="4"/>
      <c r="I4" s="4"/>
      <c r="J4" s="4"/>
    </row>
    <row r="5" ht="24">
      <c r="A5" s="3"/>
    </row>
    <row r="7" ht="24">
      <c r="A7" s="5" t="s">
        <v>4</v>
      </c>
    </row>
    <row r="8" ht="24">
      <c r="A8" s="5" t="s">
        <v>5</v>
      </c>
    </row>
    <row r="9" spans="2:3" ht="26.25">
      <c r="B9" s="6" t="s">
        <v>6</v>
      </c>
      <c r="C9" s="2" t="s">
        <v>7</v>
      </c>
    </row>
    <row r="10" spans="2:3" s="7" customFormat="1" ht="26.25">
      <c r="B10" s="6" t="s">
        <v>6</v>
      </c>
      <c r="C10" s="7" t="s">
        <v>8</v>
      </c>
    </row>
    <row r="11" spans="1:10" ht="2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>
      <c r="A12" s="7"/>
      <c r="B12" s="7"/>
      <c r="C12" s="7" t="s">
        <v>9</v>
      </c>
      <c r="D12" s="7"/>
      <c r="E12" s="4"/>
      <c r="F12" s="4"/>
      <c r="G12" s="4"/>
      <c r="H12" s="4"/>
      <c r="I12" s="4"/>
      <c r="J12" s="4"/>
    </row>
    <row r="13" spans="1:10" ht="24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4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">
      <c r="A18" s="9"/>
      <c r="B18" s="9"/>
      <c r="C18" s="9"/>
      <c r="D18" s="9"/>
      <c r="E18" s="9"/>
      <c r="F18" s="8"/>
      <c r="G18" s="8"/>
      <c r="H18" s="8"/>
      <c r="I18" s="8"/>
      <c r="J18" s="8"/>
    </row>
    <row r="19" spans="1:10" ht="24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4">
      <c r="A20" s="7"/>
      <c r="B20" s="7"/>
      <c r="C20" s="7" t="s">
        <v>10</v>
      </c>
      <c r="D20" s="7"/>
      <c r="E20" s="4"/>
      <c r="F20" s="4"/>
      <c r="G20" s="4"/>
      <c r="H20" s="4"/>
      <c r="I20" s="4"/>
      <c r="J20" s="4"/>
    </row>
    <row r="21" spans="1:10" ht="24">
      <c r="A21" s="4"/>
      <c r="B21" s="4"/>
      <c r="C21" s="4"/>
      <c r="D21" s="4"/>
      <c r="E21" s="4"/>
      <c r="F21" s="8"/>
      <c r="G21" s="8"/>
      <c r="H21" s="8"/>
      <c r="I21" s="8"/>
      <c r="J21" s="8"/>
    </row>
    <row r="22" spans="1:10" s="7" customFormat="1" ht="24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7" customFormat="1" ht="24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4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4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4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4">
      <c r="A27" s="7"/>
      <c r="B27" s="7"/>
      <c r="C27" s="7"/>
      <c r="D27" s="7"/>
      <c r="E27" s="7"/>
      <c r="F27" s="7"/>
      <c r="G27" s="7"/>
      <c r="H27" s="7"/>
      <c r="I27" s="7"/>
      <c r="J27" s="7"/>
    </row>
    <row r="29" spans="6:9" ht="24">
      <c r="F29" s="10" t="s">
        <v>11</v>
      </c>
      <c r="G29" s="4"/>
      <c r="H29" s="4"/>
      <c r="I29" s="4"/>
    </row>
    <row r="30" spans="6:10" ht="24">
      <c r="F30" s="11" t="s">
        <v>12</v>
      </c>
      <c r="G30" s="7"/>
      <c r="H30" s="7"/>
      <c r="I30" s="7"/>
      <c r="J30" s="2" t="s">
        <v>13</v>
      </c>
    </row>
    <row r="31" spans="7:9" ht="24">
      <c r="G31" s="64" t="s">
        <v>14</v>
      </c>
      <c r="H31" s="64"/>
      <c r="I31" s="64"/>
    </row>
  </sheetData>
  <sheetProtection/>
  <mergeCells count="3">
    <mergeCell ref="A1:J1"/>
    <mergeCell ref="A2:J2"/>
    <mergeCell ref="G31:I31"/>
  </mergeCells>
  <printOptions horizontalCentered="1"/>
  <pageMargins left="0.5118110236220472" right="0.2755905511811024" top="0.98425196850393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1.00390625" style="14" bestFit="1" customWidth="1"/>
    <col min="2" max="2" width="27.00390625" style="49" bestFit="1" customWidth="1"/>
    <col min="3" max="3" width="7.00390625" style="14" bestFit="1" customWidth="1"/>
    <col min="4" max="4" width="11.00390625" style="14" bestFit="1" customWidth="1"/>
    <col min="5" max="5" width="39.8515625" style="49" bestFit="1" customWidth="1"/>
    <col min="6" max="6" width="15.00390625" style="14" bestFit="1" customWidth="1"/>
    <col min="7" max="7" width="13.140625" style="14" bestFit="1" customWidth="1"/>
    <col min="8" max="8" width="14.28125" style="14" bestFit="1" customWidth="1"/>
    <col min="9" max="9" width="17.421875" style="14" bestFit="1" customWidth="1"/>
    <col min="10" max="10" width="16.57421875" style="14" bestFit="1" customWidth="1"/>
    <col min="11" max="11" width="19.7109375" style="14" bestFit="1" customWidth="1"/>
    <col min="12" max="12" width="14.28125" style="14" bestFit="1" customWidth="1"/>
    <col min="13" max="13" width="16.421875" style="14" bestFit="1" customWidth="1"/>
    <col min="14" max="14" width="43.57421875" style="14" bestFit="1" customWidth="1"/>
    <col min="15" max="15" width="36.421875" style="14" bestFit="1" customWidth="1"/>
    <col min="16" max="16" width="14.140625" style="14" bestFit="1" customWidth="1"/>
    <col min="17" max="16384" width="9.140625" style="14" customWidth="1"/>
  </cols>
  <sheetData>
    <row r="1" spans="1:16" ht="21.75">
      <c r="A1" s="71" t="s">
        <v>15</v>
      </c>
      <c r="B1" s="72" t="s">
        <v>16</v>
      </c>
      <c r="C1" s="74" t="s">
        <v>17</v>
      </c>
      <c r="D1" s="71"/>
      <c r="E1" s="71"/>
      <c r="F1" s="12" t="s">
        <v>18</v>
      </c>
      <c r="G1" s="71" t="s">
        <v>19</v>
      </c>
      <c r="H1" s="71"/>
      <c r="I1" s="71"/>
      <c r="J1" s="71"/>
      <c r="K1" s="71"/>
      <c r="L1" s="71"/>
      <c r="M1" s="71"/>
      <c r="N1" s="71"/>
      <c r="O1" s="13" t="s">
        <v>20</v>
      </c>
      <c r="P1" s="71" t="s">
        <v>21</v>
      </c>
    </row>
    <row r="2" spans="1:16" ht="21.75">
      <c r="A2" s="71"/>
      <c r="B2" s="73"/>
      <c r="C2" s="74"/>
      <c r="D2" s="71"/>
      <c r="E2" s="71"/>
      <c r="F2" s="12" t="s">
        <v>22</v>
      </c>
      <c r="G2" s="15" t="s">
        <v>23</v>
      </c>
      <c r="H2" s="13" t="s">
        <v>24</v>
      </c>
      <c r="I2" s="13" t="s">
        <v>25</v>
      </c>
      <c r="J2" s="13" t="s">
        <v>26</v>
      </c>
      <c r="K2" s="13" t="s">
        <v>27</v>
      </c>
      <c r="L2" s="13" t="s">
        <v>28</v>
      </c>
      <c r="M2" s="13" t="s">
        <v>29</v>
      </c>
      <c r="N2" s="13" t="s">
        <v>30</v>
      </c>
      <c r="O2" s="13" t="s">
        <v>31</v>
      </c>
      <c r="P2" s="71"/>
    </row>
    <row r="3" spans="1:16" ht="21.75">
      <c r="A3" s="16" t="s">
        <v>32</v>
      </c>
      <c r="B3" s="17" t="s">
        <v>33</v>
      </c>
      <c r="C3" s="14" t="s">
        <v>34</v>
      </c>
      <c r="D3" s="14">
        <v>5101010108</v>
      </c>
      <c r="E3" s="18" t="s">
        <v>35</v>
      </c>
      <c r="F3" s="19">
        <v>27680</v>
      </c>
      <c r="G3" s="20">
        <v>487600</v>
      </c>
      <c r="H3" s="21"/>
      <c r="I3" s="21">
        <v>471600</v>
      </c>
      <c r="J3" s="21">
        <v>331790</v>
      </c>
      <c r="K3" s="21">
        <v>535803</v>
      </c>
      <c r="L3" s="21">
        <v>32100</v>
      </c>
      <c r="M3" s="21">
        <v>60413</v>
      </c>
      <c r="N3" s="22">
        <v>132444</v>
      </c>
      <c r="O3" s="23"/>
      <c r="P3" s="23">
        <f>SUM(F3:O3)</f>
        <v>2079430</v>
      </c>
    </row>
    <row r="4" spans="1:16" ht="21.75">
      <c r="A4" s="24"/>
      <c r="B4" s="17"/>
      <c r="D4" s="14">
        <v>5101010115</v>
      </c>
      <c r="E4" s="18" t="s">
        <v>36</v>
      </c>
      <c r="F4" s="19"/>
      <c r="G4" s="20">
        <f>57854541.73+4616260.3</f>
        <v>62470802.029999994</v>
      </c>
      <c r="H4" s="21"/>
      <c r="I4" s="21"/>
      <c r="J4" s="21"/>
      <c r="K4" s="21"/>
      <c r="L4" s="21"/>
      <c r="M4" s="21"/>
      <c r="N4" s="22"/>
      <c r="O4" s="23"/>
      <c r="P4" s="23">
        <f aca="true" t="shared" si="0" ref="P4:P60">SUM(F4:O4)</f>
        <v>62470802.029999994</v>
      </c>
    </row>
    <row r="5" spans="1:16" ht="21.75">
      <c r="A5" s="24"/>
      <c r="B5" s="17"/>
      <c r="D5" s="14">
        <v>5101010116</v>
      </c>
      <c r="E5" s="18" t="s">
        <v>37</v>
      </c>
      <c r="F5" s="19"/>
      <c r="G5" s="20">
        <v>297138.92000000004</v>
      </c>
      <c r="H5" s="21"/>
      <c r="I5" s="21"/>
      <c r="J5" s="21"/>
      <c r="K5" s="21"/>
      <c r="L5" s="21"/>
      <c r="M5" s="21"/>
      <c r="N5" s="22"/>
      <c r="O5" s="23"/>
      <c r="P5" s="23">
        <f t="shared" si="0"/>
        <v>297138.92000000004</v>
      </c>
    </row>
    <row r="6" spans="1:16" ht="21.75">
      <c r="A6" s="24"/>
      <c r="B6" s="17"/>
      <c r="D6" s="14">
        <v>5101020106</v>
      </c>
      <c r="E6" s="18" t="s">
        <v>38</v>
      </c>
      <c r="F6" s="19"/>
      <c r="G6" s="20">
        <f>2301584+165031</f>
        <v>2466615</v>
      </c>
      <c r="H6" s="21"/>
      <c r="I6" s="21"/>
      <c r="J6" s="21"/>
      <c r="K6" s="21"/>
      <c r="L6" s="21"/>
      <c r="M6" s="21"/>
      <c r="N6" s="22"/>
      <c r="O6" s="23"/>
      <c r="P6" s="23">
        <f t="shared" si="0"/>
        <v>2466615</v>
      </c>
    </row>
    <row r="7" spans="1:16" ht="21.75">
      <c r="A7" s="24"/>
      <c r="B7" s="17"/>
      <c r="D7" s="14">
        <v>5101020108</v>
      </c>
      <c r="E7" s="18" t="s">
        <v>39</v>
      </c>
      <c r="F7" s="19"/>
      <c r="G7" s="20">
        <v>211139.28999999998</v>
      </c>
      <c r="H7" s="21"/>
      <c r="I7" s="21"/>
      <c r="J7" s="21"/>
      <c r="K7" s="21"/>
      <c r="L7" s="21"/>
      <c r="M7" s="21"/>
      <c r="N7" s="22"/>
      <c r="O7" s="23"/>
      <c r="P7" s="23">
        <f t="shared" si="0"/>
        <v>211139.28999999998</v>
      </c>
    </row>
    <row r="8" spans="1:16" ht="21.75">
      <c r="A8" s="24"/>
      <c r="B8" s="17"/>
      <c r="D8" s="14">
        <v>5101030101</v>
      </c>
      <c r="E8" s="18" t="s">
        <v>40</v>
      </c>
      <c r="F8" s="19">
        <v>13715.5</v>
      </c>
      <c r="G8" s="20">
        <v>80173.5</v>
      </c>
      <c r="H8" s="21"/>
      <c r="I8" s="21"/>
      <c r="J8" s="21"/>
      <c r="K8" s="21"/>
      <c r="L8" s="21"/>
      <c r="M8" s="21"/>
      <c r="N8" s="22"/>
      <c r="O8" s="23"/>
      <c r="P8" s="23">
        <f t="shared" si="0"/>
        <v>93889</v>
      </c>
    </row>
    <row r="9" spans="1:16" ht="21.75">
      <c r="A9" s="24"/>
      <c r="B9" s="17"/>
      <c r="D9" s="14">
        <v>5101030205</v>
      </c>
      <c r="E9" s="18" t="s">
        <v>41</v>
      </c>
      <c r="F9" s="19">
        <v>6977</v>
      </c>
      <c r="G9" s="20">
        <v>80881.25</v>
      </c>
      <c r="H9" s="21"/>
      <c r="I9" s="21"/>
      <c r="J9" s="21"/>
      <c r="K9" s="21"/>
      <c r="L9" s="21"/>
      <c r="M9" s="21"/>
      <c r="N9" s="22"/>
      <c r="O9" s="23"/>
      <c r="P9" s="23">
        <f t="shared" si="0"/>
        <v>87858.25</v>
      </c>
    </row>
    <row r="10" spans="1:16" ht="21.75">
      <c r="A10" s="24"/>
      <c r="B10" s="17"/>
      <c r="D10" s="14">
        <v>5102010199</v>
      </c>
      <c r="E10" s="18" t="s">
        <v>42</v>
      </c>
      <c r="F10" s="19"/>
      <c r="G10" s="20">
        <v>2046096.78</v>
      </c>
      <c r="H10" s="21"/>
      <c r="I10" s="21"/>
      <c r="J10" s="21">
        <v>140801.3</v>
      </c>
      <c r="K10" s="21">
        <v>45243.83</v>
      </c>
      <c r="L10" s="21"/>
      <c r="M10" s="21"/>
      <c r="N10" s="22">
        <v>3000</v>
      </c>
      <c r="O10" s="23"/>
      <c r="P10" s="23">
        <f t="shared" si="0"/>
        <v>2235141.91</v>
      </c>
    </row>
    <row r="11" spans="1:16" ht="21.75">
      <c r="A11" s="24"/>
      <c r="B11" s="17"/>
      <c r="D11" s="14">
        <v>5102020199</v>
      </c>
      <c r="E11" s="18" t="s">
        <v>43</v>
      </c>
      <c r="F11" s="19"/>
      <c r="G11" s="20">
        <v>11875</v>
      </c>
      <c r="H11" s="21"/>
      <c r="I11" s="21"/>
      <c r="J11" s="21"/>
      <c r="K11" s="21"/>
      <c r="L11" s="21"/>
      <c r="M11" s="21"/>
      <c r="N11" s="22"/>
      <c r="O11" s="23"/>
      <c r="P11" s="23">
        <f t="shared" si="0"/>
        <v>11875</v>
      </c>
    </row>
    <row r="12" spans="1:16" ht="21.75">
      <c r="A12" s="24"/>
      <c r="B12" s="17"/>
      <c r="D12" s="14">
        <v>5102030199</v>
      </c>
      <c r="E12" s="18" t="s">
        <v>44</v>
      </c>
      <c r="F12" s="19"/>
      <c r="G12" s="20">
        <v>60556.56</v>
      </c>
      <c r="H12" s="21"/>
      <c r="I12" s="21"/>
      <c r="J12" s="21">
        <v>98975</v>
      </c>
      <c r="K12" s="21"/>
      <c r="L12" s="21"/>
      <c r="M12" s="21"/>
      <c r="N12" s="22"/>
      <c r="O12" s="23"/>
      <c r="P12" s="23">
        <f t="shared" si="0"/>
        <v>159531.56</v>
      </c>
    </row>
    <row r="13" spans="1:16" ht="21.75">
      <c r="A13" s="24"/>
      <c r="B13" s="17"/>
      <c r="D13" s="14">
        <v>5103010102</v>
      </c>
      <c r="E13" s="18" t="s">
        <v>45</v>
      </c>
      <c r="F13" s="19"/>
      <c r="G13" s="20">
        <v>107040</v>
      </c>
      <c r="H13" s="21"/>
      <c r="I13" s="21"/>
      <c r="J13" s="21"/>
      <c r="K13" s="21">
        <v>11355</v>
      </c>
      <c r="L13" s="21">
        <v>6480</v>
      </c>
      <c r="M13" s="21"/>
      <c r="N13" s="22">
        <v>19380</v>
      </c>
      <c r="O13" s="23"/>
      <c r="P13" s="23">
        <f t="shared" si="0"/>
        <v>144255</v>
      </c>
    </row>
    <row r="14" spans="1:16" ht="21.75">
      <c r="A14" s="24"/>
      <c r="B14" s="17"/>
      <c r="D14" s="14">
        <v>5103010103</v>
      </c>
      <c r="E14" s="18" t="s">
        <v>46</v>
      </c>
      <c r="F14" s="19"/>
      <c r="G14" s="20">
        <v>142900</v>
      </c>
      <c r="H14" s="21"/>
      <c r="I14" s="21"/>
      <c r="J14" s="21"/>
      <c r="K14" s="21">
        <v>4500</v>
      </c>
      <c r="L14" s="21">
        <v>21600</v>
      </c>
      <c r="M14" s="21"/>
      <c r="N14" s="22"/>
      <c r="O14" s="23"/>
      <c r="P14" s="23">
        <f t="shared" si="0"/>
        <v>169000</v>
      </c>
    </row>
    <row r="15" spans="1:16" ht="21.75">
      <c r="A15" s="24"/>
      <c r="B15" s="17"/>
      <c r="D15" s="14">
        <v>5103010199</v>
      </c>
      <c r="E15" s="18" t="s">
        <v>47</v>
      </c>
      <c r="F15" s="19"/>
      <c r="G15" s="20">
        <v>97197.89</v>
      </c>
      <c r="H15" s="21"/>
      <c r="I15" s="21"/>
      <c r="J15" s="21"/>
      <c r="K15" s="21">
        <v>9927.05</v>
      </c>
      <c r="L15" s="21">
        <v>9395.57</v>
      </c>
      <c r="M15" s="21"/>
      <c r="N15" s="22">
        <v>7386.4</v>
      </c>
      <c r="O15" s="23"/>
      <c r="P15" s="23">
        <f t="shared" si="0"/>
        <v>123906.91</v>
      </c>
    </row>
    <row r="16" spans="1:16" ht="21.75">
      <c r="A16" s="24"/>
      <c r="B16" s="17"/>
      <c r="D16" s="14">
        <v>5103020102</v>
      </c>
      <c r="E16" s="18" t="s">
        <v>45</v>
      </c>
      <c r="F16" s="19"/>
      <c r="G16" s="20">
        <f>207500+46800</f>
        <v>254300</v>
      </c>
      <c r="H16" s="21"/>
      <c r="I16" s="21"/>
      <c r="J16" s="21"/>
      <c r="K16" s="21"/>
      <c r="L16" s="21"/>
      <c r="M16" s="21"/>
      <c r="N16" s="22"/>
      <c r="O16" s="23"/>
      <c r="P16" s="23">
        <f t="shared" si="0"/>
        <v>254300</v>
      </c>
    </row>
    <row r="17" spans="1:16" ht="21.75">
      <c r="A17" s="24"/>
      <c r="B17" s="17"/>
      <c r="D17" s="14">
        <v>5103020103</v>
      </c>
      <c r="E17" s="18" t="s">
        <v>46</v>
      </c>
      <c r="F17" s="19"/>
      <c r="G17" s="20">
        <f>224778.34+102617.32</f>
        <v>327395.66000000003</v>
      </c>
      <c r="H17" s="21"/>
      <c r="I17" s="21"/>
      <c r="J17" s="21"/>
      <c r="K17" s="21"/>
      <c r="L17" s="21"/>
      <c r="M17" s="21"/>
      <c r="N17" s="22"/>
      <c r="O17" s="23"/>
      <c r="P17" s="23">
        <f t="shared" si="0"/>
        <v>327395.66000000003</v>
      </c>
    </row>
    <row r="18" spans="1:16" ht="21.75">
      <c r="A18" s="24"/>
      <c r="B18" s="17"/>
      <c r="D18" s="14">
        <v>5103020199</v>
      </c>
      <c r="E18" s="18" t="s">
        <v>48</v>
      </c>
      <c r="F18" s="19"/>
      <c r="G18" s="20">
        <f>818751.52+34750.89</f>
        <v>853502.41</v>
      </c>
      <c r="H18" s="21"/>
      <c r="I18" s="21"/>
      <c r="J18" s="21"/>
      <c r="K18" s="21"/>
      <c r="L18" s="21"/>
      <c r="M18" s="21"/>
      <c r="N18" s="22"/>
      <c r="O18" s="23"/>
      <c r="P18" s="23">
        <f t="shared" si="0"/>
        <v>853502.41</v>
      </c>
    </row>
    <row r="19" spans="1:16" ht="21.75">
      <c r="A19" s="24"/>
      <c r="B19" s="17"/>
      <c r="D19" s="14">
        <v>5104010104</v>
      </c>
      <c r="E19" s="18" t="s">
        <v>49</v>
      </c>
      <c r="F19" s="19">
        <v>2813388.17</v>
      </c>
      <c r="G19" s="20">
        <v>4051615.8900000015</v>
      </c>
      <c r="H19" s="21">
        <v>290826</v>
      </c>
      <c r="I19" s="21"/>
      <c r="J19" s="21">
        <v>1180446.6400000001</v>
      </c>
      <c r="K19" s="21">
        <f>37070628.02+573675</f>
        <v>37644303.02</v>
      </c>
      <c r="L19" s="21">
        <v>3673394.530000001</v>
      </c>
      <c r="M19" s="21">
        <v>72535.3</v>
      </c>
      <c r="N19" s="22"/>
      <c r="O19" s="23">
        <v>1022171</v>
      </c>
      <c r="P19" s="23">
        <f t="shared" si="0"/>
        <v>50748680.550000004</v>
      </c>
    </row>
    <row r="20" spans="1:16" ht="21.75">
      <c r="A20" s="24"/>
      <c r="B20" s="17"/>
      <c r="D20" s="14">
        <v>5104010107</v>
      </c>
      <c r="E20" s="18" t="s">
        <v>50</v>
      </c>
      <c r="F20" s="19"/>
      <c r="G20" s="20">
        <v>1926183.7699999998</v>
      </c>
      <c r="H20" s="21"/>
      <c r="I20" s="21"/>
      <c r="J20" s="21"/>
      <c r="K20" s="21">
        <v>3557200.4600000004</v>
      </c>
      <c r="L20" s="21"/>
      <c r="M20" s="21"/>
      <c r="N20" s="22"/>
      <c r="O20" s="23"/>
      <c r="P20" s="23">
        <f t="shared" si="0"/>
        <v>5483384.23</v>
      </c>
    </row>
    <row r="21" spans="1:16" ht="21.75">
      <c r="A21" s="24"/>
      <c r="B21" s="17"/>
      <c r="D21" s="14">
        <v>5104010110</v>
      </c>
      <c r="E21" s="18" t="s">
        <v>51</v>
      </c>
      <c r="F21" s="19"/>
      <c r="G21" s="20">
        <v>3611926.2199999997</v>
      </c>
      <c r="H21" s="21"/>
      <c r="I21" s="21"/>
      <c r="J21" s="21"/>
      <c r="K21" s="21">
        <v>14659</v>
      </c>
      <c r="L21" s="21"/>
      <c r="M21" s="21"/>
      <c r="N21" s="22"/>
      <c r="O21" s="23"/>
      <c r="P21" s="23">
        <f t="shared" si="0"/>
        <v>3626585.2199999997</v>
      </c>
    </row>
    <row r="22" spans="1:16" ht="21.75">
      <c r="A22" s="24"/>
      <c r="B22" s="17"/>
      <c r="D22" s="14">
        <v>5104010112</v>
      </c>
      <c r="E22" s="18" t="s">
        <v>52</v>
      </c>
      <c r="F22" s="19"/>
      <c r="G22" s="20">
        <f>5954134.58+13000.5</f>
        <v>5967135.08</v>
      </c>
      <c r="H22" s="21"/>
      <c r="I22" s="21"/>
      <c r="J22" s="21"/>
      <c r="K22" s="21">
        <v>100445.5</v>
      </c>
      <c r="L22" s="21"/>
      <c r="M22" s="21">
        <v>6749347.510000001</v>
      </c>
      <c r="N22" s="22">
        <v>3210000</v>
      </c>
      <c r="O22" s="23"/>
      <c r="P22" s="23">
        <f t="shared" si="0"/>
        <v>16026928.09</v>
      </c>
    </row>
    <row r="23" spans="1:16" ht="21.75">
      <c r="A23" s="24"/>
      <c r="B23" s="17"/>
      <c r="D23" s="14">
        <v>5104020101</v>
      </c>
      <c r="E23" s="18" t="s">
        <v>53</v>
      </c>
      <c r="F23" s="19">
        <v>-860489.59</v>
      </c>
      <c r="G23" s="20">
        <f>8811169.48+1656837.34</f>
        <v>10468006.82</v>
      </c>
      <c r="H23" s="21"/>
      <c r="I23" s="21"/>
      <c r="J23" s="21"/>
      <c r="K23" s="21"/>
      <c r="L23" s="21"/>
      <c r="M23" s="21"/>
      <c r="N23" s="22"/>
      <c r="O23" s="23"/>
      <c r="P23" s="23">
        <f t="shared" si="0"/>
        <v>9607517.23</v>
      </c>
    </row>
    <row r="24" spans="1:16" ht="21.75">
      <c r="A24" s="24"/>
      <c r="B24" s="17"/>
      <c r="D24" s="14">
        <v>5104020103</v>
      </c>
      <c r="E24" s="18" t="s">
        <v>54</v>
      </c>
      <c r="F24" s="19">
        <v>-114198.18</v>
      </c>
      <c r="G24" s="20">
        <f>975311.1+114198.18</f>
        <v>1089509.28</v>
      </c>
      <c r="H24" s="21"/>
      <c r="I24" s="21"/>
      <c r="J24" s="21"/>
      <c r="K24" s="21"/>
      <c r="L24" s="21"/>
      <c r="M24" s="21"/>
      <c r="N24" s="22"/>
      <c r="O24" s="23"/>
      <c r="P24" s="23">
        <f t="shared" si="0"/>
        <v>975311.1000000001</v>
      </c>
    </row>
    <row r="25" spans="1:16" ht="21.75">
      <c r="A25" s="24"/>
      <c r="B25" s="17"/>
      <c r="D25" s="14">
        <v>5104020105</v>
      </c>
      <c r="E25" s="18" t="s">
        <v>55</v>
      </c>
      <c r="F25" s="19">
        <v>-76822.7</v>
      </c>
      <c r="G25" s="20">
        <v>493456.27999999997</v>
      </c>
      <c r="H25" s="21"/>
      <c r="I25" s="21"/>
      <c r="J25" s="21"/>
      <c r="K25" s="21"/>
      <c r="L25" s="21"/>
      <c r="M25" s="21"/>
      <c r="N25" s="22"/>
      <c r="O25" s="23"/>
      <c r="P25" s="23">
        <f t="shared" si="0"/>
        <v>416633.57999999996</v>
      </c>
    </row>
    <row r="26" spans="1:16" ht="21.75">
      <c r="A26" s="24"/>
      <c r="B26" s="17"/>
      <c r="D26" s="14">
        <v>5104020107</v>
      </c>
      <c r="E26" s="18" t="s">
        <v>56</v>
      </c>
      <c r="F26" s="19"/>
      <c r="G26" s="20">
        <v>121704</v>
      </c>
      <c r="H26" s="21"/>
      <c r="I26" s="21"/>
      <c r="J26" s="21"/>
      <c r="K26" s="21"/>
      <c r="L26" s="21"/>
      <c r="M26" s="21"/>
      <c r="N26" s="22"/>
      <c r="O26" s="23"/>
      <c r="P26" s="23">
        <f t="shared" si="0"/>
        <v>121704</v>
      </c>
    </row>
    <row r="27" spans="1:16" ht="21.75">
      <c r="A27" s="24"/>
      <c r="B27" s="17"/>
      <c r="D27" s="14">
        <v>5104030206</v>
      </c>
      <c r="E27" s="18" t="s">
        <v>57</v>
      </c>
      <c r="F27" s="19">
        <v>49498.2</v>
      </c>
      <c r="G27" s="20">
        <v>694153.5900000001</v>
      </c>
      <c r="H27" s="21"/>
      <c r="I27" s="21"/>
      <c r="J27" s="21"/>
      <c r="K27" s="21">
        <v>153794.05</v>
      </c>
      <c r="L27" s="21"/>
      <c r="M27" s="21">
        <v>19484.7</v>
      </c>
      <c r="N27" s="22"/>
      <c r="O27" s="23">
        <v>20597.5</v>
      </c>
      <c r="P27" s="23">
        <f t="shared" si="0"/>
        <v>937528.04</v>
      </c>
    </row>
    <row r="28" spans="1:16" ht="21.75">
      <c r="A28" s="24"/>
      <c r="B28" s="17"/>
      <c r="D28" s="14">
        <v>5104030207</v>
      </c>
      <c r="E28" s="18" t="s">
        <v>58</v>
      </c>
      <c r="F28" s="19"/>
      <c r="G28" s="20">
        <v>6170</v>
      </c>
      <c r="H28" s="21"/>
      <c r="I28" s="21"/>
      <c r="J28" s="21"/>
      <c r="K28" s="21"/>
      <c r="L28" s="21"/>
      <c r="M28" s="21"/>
      <c r="N28" s="22"/>
      <c r="O28" s="23"/>
      <c r="P28" s="23">
        <f t="shared" si="0"/>
        <v>6170</v>
      </c>
    </row>
    <row r="29" spans="1:16" ht="21.75">
      <c r="A29" s="24"/>
      <c r="B29" s="17"/>
      <c r="D29" s="14">
        <v>5104030208</v>
      </c>
      <c r="E29" s="18" t="s">
        <v>59</v>
      </c>
      <c r="F29" s="19"/>
      <c r="G29" s="20">
        <f>11250+2210</f>
        <v>13460</v>
      </c>
      <c r="H29" s="21"/>
      <c r="I29" s="21"/>
      <c r="J29" s="21"/>
      <c r="K29" s="21"/>
      <c r="L29" s="21"/>
      <c r="M29" s="21"/>
      <c r="N29" s="22"/>
      <c r="O29" s="23"/>
      <c r="P29" s="23">
        <f t="shared" si="0"/>
        <v>13460</v>
      </c>
    </row>
    <row r="30" spans="1:16" ht="21.75">
      <c r="A30" s="24"/>
      <c r="B30" s="17"/>
      <c r="D30" s="14">
        <v>5104030212</v>
      </c>
      <c r="E30" s="18" t="s">
        <v>60</v>
      </c>
      <c r="F30" s="19"/>
      <c r="G30" s="20">
        <v>316353.43</v>
      </c>
      <c r="H30" s="21"/>
      <c r="I30" s="21"/>
      <c r="J30" s="21"/>
      <c r="K30" s="21"/>
      <c r="L30" s="21"/>
      <c r="M30" s="21"/>
      <c r="N30" s="22"/>
      <c r="O30" s="23"/>
      <c r="P30" s="23">
        <f t="shared" si="0"/>
        <v>316353.43</v>
      </c>
    </row>
    <row r="31" spans="1:16" ht="21.75">
      <c r="A31" s="24"/>
      <c r="B31" s="17"/>
      <c r="D31" s="14">
        <v>5104030299</v>
      </c>
      <c r="E31" s="18" t="s">
        <v>61</v>
      </c>
      <c r="F31" s="19"/>
      <c r="G31" s="20">
        <v>298697.11</v>
      </c>
      <c r="H31" s="21"/>
      <c r="I31" s="21"/>
      <c r="J31" s="21"/>
      <c r="K31" s="21">
        <v>8382</v>
      </c>
      <c r="L31" s="21"/>
      <c r="M31" s="21"/>
      <c r="N31" s="22"/>
      <c r="O31" s="23"/>
      <c r="P31" s="23">
        <f t="shared" si="0"/>
        <v>307079.11</v>
      </c>
    </row>
    <row r="32" spans="1:16" ht="21.75">
      <c r="A32" s="24"/>
      <c r="B32" s="17"/>
      <c r="D32" s="14">
        <v>5105010103</v>
      </c>
      <c r="E32" s="18" t="s">
        <v>62</v>
      </c>
      <c r="F32" s="19">
        <v>3004563.5399999996</v>
      </c>
      <c r="G32" s="20"/>
      <c r="H32" s="21"/>
      <c r="I32" s="21"/>
      <c r="J32" s="21"/>
      <c r="K32" s="21"/>
      <c r="L32" s="21"/>
      <c r="M32" s="21"/>
      <c r="N32" s="22"/>
      <c r="O32" s="23"/>
      <c r="P32" s="23">
        <f t="shared" si="0"/>
        <v>3004563.5399999996</v>
      </c>
    </row>
    <row r="33" spans="1:16" ht="21.75">
      <c r="A33" s="24"/>
      <c r="B33" s="17"/>
      <c r="D33" s="14">
        <v>5105010105</v>
      </c>
      <c r="E33" s="18" t="s">
        <v>63</v>
      </c>
      <c r="F33" s="19">
        <v>709875.5900000001</v>
      </c>
      <c r="G33" s="20"/>
      <c r="H33" s="21"/>
      <c r="I33" s="21"/>
      <c r="J33" s="21"/>
      <c r="K33" s="21"/>
      <c r="L33" s="21"/>
      <c r="M33" s="21"/>
      <c r="N33" s="22"/>
      <c r="O33" s="23"/>
      <c r="P33" s="23">
        <f t="shared" si="0"/>
        <v>709875.5900000001</v>
      </c>
    </row>
    <row r="34" spans="1:16" ht="21.75">
      <c r="A34" s="24"/>
      <c r="B34" s="17"/>
      <c r="D34" s="14">
        <v>5105010107</v>
      </c>
      <c r="E34" s="18" t="s">
        <v>64</v>
      </c>
      <c r="F34" s="19">
        <v>697192.4400000004</v>
      </c>
      <c r="G34" s="20"/>
      <c r="H34" s="21"/>
      <c r="I34" s="21"/>
      <c r="J34" s="21"/>
      <c r="K34" s="21"/>
      <c r="L34" s="21"/>
      <c r="M34" s="21"/>
      <c r="N34" s="22"/>
      <c r="O34" s="23"/>
      <c r="P34" s="23">
        <f t="shared" si="0"/>
        <v>697192.4400000004</v>
      </c>
    </row>
    <row r="35" spans="1:16" ht="21.75">
      <c r="A35" s="24"/>
      <c r="B35" s="17"/>
      <c r="D35" s="14">
        <v>5105010109</v>
      </c>
      <c r="E35" s="18" t="s">
        <v>65</v>
      </c>
      <c r="F35" s="19">
        <v>839105.2700000003</v>
      </c>
      <c r="G35" s="20"/>
      <c r="H35" s="21"/>
      <c r="I35" s="21"/>
      <c r="J35" s="21"/>
      <c r="K35" s="21"/>
      <c r="L35" s="21"/>
      <c r="M35" s="21"/>
      <c r="N35" s="22"/>
      <c r="O35" s="23"/>
      <c r="P35" s="23">
        <f t="shared" si="0"/>
        <v>839105.2700000003</v>
      </c>
    </row>
    <row r="36" spans="1:16" ht="21.75">
      <c r="A36" s="24"/>
      <c r="B36" s="17"/>
      <c r="D36" s="14">
        <v>5105010111</v>
      </c>
      <c r="E36" s="18" t="s">
        <v>66</v>
      </c>
      <c r="F36" s="19">
        <v>479257.5</v>
      </c>
      <c r="G36" s="20"/>
      <c r="H36" s="21"/>
      <c r="I36" s="21"/>
      <c r="J36" s="21"/>
      <c r="K36" s="21"/>
      <c r="L36" s="21"/>
      <c r="M36" s="21"/>
      <c r="N36" s="22"/>
      <c r="O36" s="23"/>
      <c r="P36" s="23">
        <f t="shared" si="0"/>
        <v>479257.5</v>
      </c>
    </row>
    <row r="37" spans="1:16" ht="21.75">
      <c r="A37" s="24"/>
      <c r="B37" s="17"/>
      <c r="D37" s="14">
        <v>5105010113</v>
      </c>
      <c r="E37" s="18" t="s">
        <v>67</v>
      </c>
      <c r="F37" s="19">
        <v>117524.58999999997</v>
      </c>
      <c r="G37" s="20"/>
      <c r="H37" s="21"/>
      <c r="I37" s="21"/>
      <c r="J37" s="21"/>
      <c r="K37" s="21"/>
      <c r="L37" s="21"/>
      <c r="M37" s="21"/>
      <c r="N37" s="22"/>
      <c r="O37" s="23"/>
      <c r="P37" s="23">
        <f t="shared" si="0"/>
        <v>117524.58999999997</v>
      </c>
    </row>
    <row r="38" spans="1:16" ht="21.75">
      <c r="A38" s="24"/>
      <c r="B38" s="17"/>
      <c r="D38" s="14">
        <v>5105010115</v>
      </c>
      <c r="E38" s="18" t="s">
        <v>68</v>
      </c>
      <c r="F38" s="19">
        <v>14659.000000000002</v>
      </c>
      <c r="G38" s="20"/>
      <c r="H38" s="21"/>
      <c r="I38" s="21"/>
      <c r="J38" s="21"/>
      <c r="K38" s="21"/>
      <c r="L38" s="21"/>
      <c r="M38" s="21"/>
      <c r="N38" s="22"/>
      <c r="O38" s="23"/>
      <c r="P38" s="23">
        <f t="shared" si="0"/>
        <v>14659.000000000002</v>
      </c>
    </row>
    <row r="39" spans="1:16" ht="21.75">
      <c r="A39" s="24"/>
      <c r="B39" s="17"/>
      <c r="D39" s="14">
        <v>5105010119</v>
      </c>
      <c r="E39" s="18" t="s">
        <v>69</v>
      </c>
      <c r="F39" s="19">
        <v>28326.289999999997</v>
      </c>
      <c r="G39" s="20"/>
      <c r="H39" s="21"/>
      <c r="I39" s="21"/>
      <c r="J39" s="21"/>
      <c r="K39" s="21"/>
      <c r="L39" s="21"/>
      <c r="M39" s="21"/>
      <c r="N39" s="22"/>
      <c r="O39" s="23"/>
      <c r="P39" s="23">
        <f t="shared" si="0"/>
        <v>28326.289999999997</v>
      </c>
    </row>
    <row r="40" spans="1:16" ht="21.75">
      <c r="A40" s="24"/>
      <c r="B40" s="17"/>
      <c r="D40" s="14">
        <v>5105010123</v>
      </c>
      <c r="E40" s="18" t="s">
        <v>70</v>
      </c>
      <c r="F40" s="19">
        <v>1070</v>
      </c>
      <c r="G40" s="20"/>
      <c r="H40" s="21"/>
      <c r="I40" s="21"/>
      <c r="J40" s="21"/>
      <c r="K40" s="21"/>
      <c r="L40" s="21"/>
      <c r="M40" s="21"/>
      <c r="N40" s="22"/>
      <c r="O40" s="23"/>
      <c r="P40" s="23">
        <f t="shared" si="0"/>
        <v>1070</v>
      </c>
    </row>
    <row r="41" spans="1:16" ht="21.75">
      <c r="A41" s="24"/>
      <c r="B41" s="17"/>
      <c r="D41" s="14">
        <v>5105010125</v>
      </c>
      <c r="E41" s="18" t="s">
        <v>71</v>
      </c>
      <c r="F41" s="19">
        <v>49954550.83</v>
      </c>
      <c r="G41" s="20"/>
      <c r="H41" s="21"/>
      <c r="I41" s="21"/>
      <c r="J41" s="21"/>
      <c r="K41" s="21"/>
      <c r="L41" s="21"/>
      <c r="M41" s="21"/>
      <c r="N41" s="22"/>
      <c r="O41" s="23"/>
      <c r="P41" s="23">
        <f t="shared" si="0"/>
        <v>49954550.83</v>
      </c>
    </row>
    <row r="42" spans="1:16" ht="21.75">
      <c r="A42" s="24"/>
      <c r="B42" s="17"/>
      <c r="D42" s="14">
        <v>5105010127</v>
      </c>
      <c r="E42" s="18" t="s">
        <v>72</v>
      </c>
      <c r="F42" s="19">
        <v>1206172.3299999996</v>
      </c>
      <c r="G42" s="20"/>
      <c r="H42" s="21"/>
      <c r="I42" s="21"/>
      <c r="J42" s="21"/>
      <c r="K42" s="21"/>
      <c r="L42" s="21"/>
      <c r="M42" s="21"/>
      <c r="N42" s="22"/>
      <c r="O42" s="23"/>
      <c r="P42" s="23">
        <f t="shared" si="0"/>
        <v>1206172.3299999996</v>
      </c>
    </row>
    <row r="43" spans="1:16" ht="21.75">
      <c r="A43" s="24"/>
      <c r="B43" s="17"/>
      <c r="D43" s="14">
        <v>5105010131</v>
      </c>
      <c r="E43" s="18" t="s">
        <v>73</v>
      </c>
      <c r="F43" s="19">
        <v>13400.56</v>
      </c>
      <c r="G43" s="20"/>
      <c r="H43" s="21"/>
      <c r="I43" s="21"/>
      <c r="J43" s="21"/>
      <c r="K43" s="21"/>
      <c r="L43" s="21"/>
      <c r="M43" s="21"/>
      <c r="N43" s="22"/>
      <c r="O43" s="23"/>
      <c r="P43" s="23">
        <f t="shared" si="0"/>
        <v>13400.56</v>
      </c>
    </row>
    <row r="44" spans="1:16" ht="21.75">
      <c r="A44" s="24"/>
      <c r="B44" s="17"/>
      <c r="D44" s="14">
        <v>5203010111</v>
      </c>
      <c r="E44" s="18" t="s">
        <v>74</v>
      </c>
      <c r="F44" s="19">
        <v>641.58</v>
      </c>
      <c r="G44" s="20"/>
      <c r="H44" s="21"/>
      <c r="I44" s="21"/>
      <c r="J44" s="21"/>
      <c r="K44" s="21"/>
      <c r="L44" s="21"/>
      <c r="M44" s="21"/>
      <c r="N44" s="22"/>
      <c r="O44" s="23"/>
      <c r="P44" s="23">
        <f t="shared" si="0"/>
        <v>641.58</v>
      </c>
    </row>
    <row r="45" spans="1:16" ht="21.75">
      <c r="A45" s="24"/>
      <c r="B45" s="17"/>
      <c r="D45" s="14">
        <v>5203010119</v>
      </c>
      <c r="E45" s="18" t="s">
        <v>75</v>
      </c>
      <c r="F45" s="19">
        <v>4</v>
      </c>
      <c r="G45" s="20"/>
      <c r="H45" s="21"/>
      <c r="I45" s="21"/>
      <c r="J45" s="21"/>
      <c r="K45" s="21"/>
      <c r="L45" s="21"/>
      <c r="M45" s="21"/>
      <c r="N45" s="22"/>
      <c r="O45" s="23"/>
      <c r="P45" s="23">
        <f t="shared" si="0"/>
        <v>4</v>
      </c>
    </row>
    <row r="46" spans="1:16" ht="21.75">
      <c r="A46" s="24"/>
      <c r="B46" s="17"/>
      <c r="C46" s="25"/>
      <c r="D46" s="25">
        <v>5203010120</v>
      </c>
      <c r="E46" s="26" t="s">
        <v>76</v>
      </c>
      <c r="F46" s="19">
        <v>2</v>
      </c>
      <c r="G46" s="20"/>
      <c r="H46" s="21"/>
      <c r="I46" s="21"/>
      <c r="J46" s="21"/>
      <c r="K46" s="21"/>
      <c r="L46" s="21"/>
      <c r="M46" s="21"/>
      <c r="N46" s="22"/>
      <c r="O46" s="23"/>
      <c r="P46" s="23">
        <f t="shared" si="0"/>
        <v>2</v>
      </c>
    </row>
    <row r="47" spans="1:16" s="32" customFormat="1" ht="21.75">
      <c r="A47" s="27"/>
      <c r="B47" s="28"/>
      <c r="C47" s="75" t="s">
        <v>77</v>
      </c>
      <c r="D47" s="76"/>
      <c r="E47" s="76"/>
      <c r="F47" s="29">
        <f>SUM(F3:F46)</f>
        <v>58926093.919999994</v>
      </c>
      <c r="G47" s="30">
        <f aca="true" t="shared" si="1" ref="G47:O47">SUM(G3:G46)</f>
        <v>99053585.76</v>
      </c>
      <c r="H47" s="31">
        <f t="shared" si="1"/>
        <v>290826</v>
      </c>
      <c r="I47" s="31">
        <f t="shared" si="1"/>
        <v>471600</v>
      </c>
      <c r="J47" s="31">
        <f t="shared" si="1"/>
        <v>1752012.9400000002</v>
      </c>
      <c r="K47" s="31">
        <f t="shared" si="1"/>
        <v>42085612.910000004</v>
      </c>
      <c r="L47" s="31">
        <f t="shared" si="1"/>
        <v>3742970.100000001</v>
      </c>
      <c r="M47" s="31">
        <f t="shared" si="1"/>
        <v>6901780.510000001</v>
      </c>
      <c r="N47" s="31">
        <f t="shared" si="1"/>
        <v>3372210.4</v>
      </c>
      <c r="O47" s="31">
        <f t="shared" si="1"/>
        <v>1042768.5</v>
      </c>
      <c r="P47" s="31">
        <f t="shared" si="0"/>
        <v>217639461.04</v>
      </c>
    </row>
    <row r="48" spans="1:16" ht="21.75">
      <c r="A48" s="33"/>
      <c r="B48" s="34"/>
      <c r="C48" s="35" t="s">
        <v>78</v>
      </c>
      <c r="D48" s="36" t="s">
        <v>79</v>
      </c>
      <c r="E48" s="37" t="s">
        <v>80</v>
      </c>
      <c r="F48" s="38">
        <v>19370421.63</v>
      </c>
      <c r="G48" s="39"/>
      <c r="H48" s="21"/>
      <c r="I48" s="21"/>
      <c r="J48" s="21"/>
      <c r="K48" s="21"/>
      <c r="L48" s="21"/>
      <c r="M48" s="21"/>
      <c r="N48" s="21"/>
      <c r="O48" s="23"/>
      <c r="P48" s="23">
        <f t="shared" si="0"/>
        <v>19370421.63</v>
      </c>
    </row>
    <row r="49" spans="1:16" ht="21.75">
      <c r="A49" s="33"/>
      <c r="B49" s="34"/>
      <c r="C49" s="36"/>
      <c r="D49" s="36" t="s">
        <v>81</v>
      </c>
      <c r="E49" s="37" t="s">
        <v>82</v>
      </c>
      <c r="F49" s="19">
        <v>81428.14</v>
      </c>
      <c r="G49" s="20"/>
      <c r="H49" s="21"/>
      <c r="I49" s="21"/>
      <c r="J49" s="21"/>
      <c r="K49" s="21"/>
      <c r="L49" s="21"/>
      <c r="M49" s="21"/>
      <c r="N49" s="21"/>
      <c r="O49" s="23"/>
      <c r="P49" s="23">
        <f t="shared" si="0"/>
        <v>81428.14</v>
      </c>
    </row>
    <row r="50" spans="1:16" ht="21.75">
      <c r="A50" s="33"/>
      <c r="B50" s="34"/>
      <c r="C50" s="36"/>
      <c r="D50" s="36" t="s">
        <v>83</v>
      </c>
      <c r="E50" s="37" t="s">
        <v>84</v>
      </c>
      <c r="F50" s="19">
        <v>904980.9</v>
      </c>
      <c r="G50" s="20"/>
      <c r="H50" s="21"/>
      <c r="I50" s="21"/>
      <c r="J50" s="21"/>
      <c r="K50" s="21"/>
      <c r="L50" s="21"/>
      <c r="M50" s="21"/>
      <c r="N50" s="21"/>
      <c r="O50" s="23"/>
      <c r="P50" s="23">
        <f t="shared" si="0"/>
        <v>904980.9</v>
      </c>
    </row>
    <row r="51" spans="1:16" ht="21.75">
      <c r="A51" s="33"/>
      <c r="B51" s="34"/>
      <c r="C51" s="36"/>
      <c r="D51" s="36" t="s">
        <v>85</v>
      </c>
      <c r="E51" s="37" t="s">
        <v>86</v>
      </c>
      <c r="F51" s="19">
        <v>133354.61</v>
      </c>
      <c r="G51" s="20"/>
      <c r="H51" s="21"/>
      <c r="I51" s="21"/>
      <c r="J51" s="21"/>
      <c r="K51" s="21"/>
      <c r="L51" s="21"/>
      <c r="M51" s="21"/>
      <c r="N51" s="21"/>
      <c r="O51" s="23"/>
      <c r="P51" s="23">
        <f t="shared" si="0"/>
        <v>133354.61</v>
      </c>
    </row>
    <row r="52" spans="1:16" ht="21.75">
      <c r="A52" s="33"/>
      <c r="B52" s="34"/>
      <c r="C52" s="36"/>
      <c r="D52" s="36" t="s">
        <v>87</v>
      </c>
      <c r="E52" s="37" t="s">
        <v>88</v>
      </c>
      <c r="F52" s="19">
        <v>308587</v>
      </c>
      <c r="G52" s="20"/>
      <c r="H52" s="21"/>
      <c r="I52" s="21"/>
      <c r="J52" s="21"/>
      <c r="K52" s="21"/>
      <c r="L52" s="21"/>
      <c r="M52" s="21"/>
      <c r="N52" s="21"/>
      <c r="O52" s="23"/>
      <c r="P52" s="23">
        <f t="shared" si="0"/>
        <v>308587</v>
      </c>
    </row>
    <row r="53" spans="1:16" ht="21.75">
      <c r="A53" s="33"/>
      <c r="B53" s="34"/>
      <c r="C53" s="36"/>
      <c r="D53" s="36" t="s">
        <v>89</v>
      </c>
      <c r="E53" s="37" t="s">
        <v>90</v>
      </c>
      <c r="F53" s="19">
        <v>462774.17</v>
      </c>
      <c r="G53" s="20"/>
      <c r="H53" s="21"/>
      <c r="I53" s="21"/>
      <c r="J53" s="21"/>
      <c r="K53" s="21"/>
      <c r="L53" s="21"/>
      <c r="M53" s="21"/>
      <c r="N53" s="21"/>
      <c r="O53" s="23"/>
      <c r="P53" s="23">
        <f t="shared" si="0"/>
        <v>462774.17</v>
      </c>
    </row>
    <row r="54" spans="1:16" ht="21.75">
      <c r="A54" s="33"/>
      <c r="B54" s="34"/>
      <c r="C54" s="36"/>
      <c r="D54" s="36" t="s">
        <v>91</v>
      </c>
      <c r="E54" s="37" t="s">
        <v>92</v>
      </c>
      <c r="F54" s="19">
        <v>20445.34</v>
      </c>
      <c r="G54" s="20"/>
      <c r="H54" s="21"/>
      <c r="I54" s="21"/>
      <c r="J54" s="21"/>
      <c r="K54" s="21"/>
      <c r="L54" s="21"/>
      <c r="M54" s="21"/>
      <c r="N54" s="21"/>
      <c r="O54" s="23"/>
      <c r="P54" s="23">
        <f t="shared" si="0"/>
        <v>20445.34</v>
      </c>
    </row>
    <row r="55" spans="1:16" ht="21.75">
      <c r="A55" s="33"/>
      <c r="B55" s="34"/>
      <c r="C55" s="36"/>
      <c r="D55" s="36" t="s">
        <v>93</v>
      </c>
      <c r="E55" s="37" t="s">
        <v>94</v>
      </c>
      <c r="F55" s="19">
        <v>49910.93</v>
      </c>
      <c r="G55" s="20"/>
      <c r="H55" s="21"/>
      <c r="I55" s="21"/>
      <c r="J55" s="21"/>
      <c r="K55" s="21"/>
      <c r="L55" s="21"/>
      <c r="M55" s="21"/>
      <c r="N55" s="21"/>
      <c r="O55" s="23"/>
      <c r="P55" s="23">
        <f t="shared" si="0"/>
        <v>49910.93</v>
      </c>
    </row>
    <row r="56" spans="1:16" ht="21.75">
      <c r="A56" s="33"/>
      <c r="B56" s="34"/>
      <c r="C56" s="36"/>
      <c r="D56" s="36" t="s">
        <v>95</v>
      </c>
      <c r="E56" s="37" t="s">
        <v>96</v>
      </c>
      <c r="F56" s="19">
        <v>820668.01</v>
      </c>
      <c r="G56" s="20"/>
      <c r="H56" s="21"/>
      <c r="I56" s="21"/>
      <c r="J56" s="21"/>
      <c r="K56" s="21"/>
      <c r="L56" s="21"/>
      <c r="M56" s="21"/>
      <c r="N56" s="21"/>
      <c r="O56" s="23"/>
      <c r="P56" s="23">
        <f t="shared" si="0"/>
        <v>820668.01</v>
      </c>
    </row>
    <row r="57" spans="1:16" ht="21.75">
      <c r="A57" s="33"/>
      <c r="B57" s="34"/>
      <c r="C57" s="36"/>
      <c r="D57" s="36" t="s">
        <v>97</v>
      </c>
      <c r="E57" s="37" t="s">
        <v>98</v>
      </c>
      <c r="F57" s="19">
        <v>398008.04</v>
      </c>
      <c r="G57" s="20"/>
      <c r="H57" s="21"/>
      <c r="I57" s="21"/>
      <c r="J57" s="21"/>
      <c r="K57" s="21"/>
      <c r="L57" s="21"/>
      <c r="M57" s="21"/>
      <c r="N57" s="21"/>
      <c r="O57" s="23"/>
      <c r="P57" s="23">
        <f t="shared" si="0"/>
        <v>398008.04</v>
      </c>
    </row>
    <row r="58" spans="1:16" ht="21.75">
      <c r="A58" s="33"/>
      <c r="B58" s="34"/>
      <c r="C58" s="36"/>
      <c r="D58" s="36" t="s">
        <v>99</v>
      </c>
      <c r="E58" s="37" t="s">
        <v>100</v>
      </c>
      <c r="F58" s="19">
        <v>37089.35</v>
      </c>
      <c r="G58" s="20"/>
      <c r="H58" s="21"/>
      <c r="I58" s="21"/>
      <c r="J58" s="21"/>
      <c r="K58" s="21"/>
      <c r="L58" s="21"/>
      <c r="M58" s="21"/>
      <c r="N58" s="21"/>
      <c r="O58" s="23"/>
      <c r="P58" s="23">
        <f t="shared" si="0"/>
        <v>37089.35</v>
      </c>
    </row>
    <row r="59" spans="1:16" ht="21.75">
      <c r="A59" s="33"/>
      <c r="B59" s="34"/>
      <c r="C59" s="36"/>
      <c r="D59" s="36" t="s">
        <v>101</v>
      </c>
      <c r="E59" s="37" t="s">
        <v>102</v>
      </c>
      <c r="F59" s="19">
        <v>2736.41</v>
      </c>
      <c r="G59" s="40"/>
      <c r="H59" s="21"/>
      <c r="I59" s="21"/>
      <c r="J59" s="21"/>
      <c r="K59" s="21"/>
      <c r="L59" s="21"/>
      <c r="M59" s="21"/>
      <c r="N59" s="21"/>
      <c r="O59" s="23"/>
      <c r="P59" s="23">
        <f t="shared" si="0"/>
        <v>2736.41</v>
      </c>
    </row>
    <row r="60" spans="1:16" ht="21.75">
      <c r="A60" s="41"/>
      <c r="B60" s="42"/>
      <c r="C60" s="65" t="s">
        <v>103</v>
      </c>
      <c r="D60" s="66"/>
      <c r="E60" s="67"/>
      <c r="F60" s="43">
        <f>SUM(F48:F59)</f>
        <v>22590404.53</v>
      </c>
      <c r="G60" s="43">
        <f aca="true" t="shared" si="2" ref="G60:O60">SUM(G48:G59)</f>
        <v>0</v>
      </c>
      <c r="H60" s="44">
        <f t="shared" si="2"/>
        <v>0</v>
      </c>
      <c r="I60" s="44">
        <f t="shared" si="2"/>
        <v>0</v>
      </c>
      <c r="J60" s="44">
        <f t="shared" si="2"/>
        <v>0</v>
      </c>
      <c r="K60" s="44">
        <f t="shared" si="2"/>
        <v>0</v>
      </c>
      <c r="L60" s="44">
        <f t="shared" si="2"/>
        <v>0</v>
      </c>
      <c r="M60" s="44">
        <f t="shared" si="2"/>
        <v>0</v>
      </c>
      <c r="N60" s="44">
        <f t="shared" si="2"/>
        <v>0</v>
      </c>
      <c r="O60" s="44">
        <f t="shared" si="2"/>
        <v>0</v>
      </c>
      <c r="P60" s="44">
        <f t="shared" si="0"/>
        <v>22590404.53</v>
      </c>
    </row>
    <row r="61" spans="1:16" ht="22.5" thickBot="1">
      <c r="A61" s="45"/>
      <c r="B61" s="46"/>
      <c r="C61" s="68" t="s">
        <v>104</v>
      </c>
      <c r="D61" s="69"/>
      <c r="E61" s="70"/>
      <c r="F61" s="47">
        <f>SUM(F60,F47)</f>
        <v>81516498.44999999</v>
      </c>
      <c r="G61" s="47">
        <f aca="true" t="shared" si="3" ref="G61:P61">SUM(G60,G47)</f>
        <v>99053585.76</v>
      </c>
      <c r="H61" s="48">
        <f t="shared" si="3"/>
        <v>290826</v>
      </c>
      <c r="I61" s="48">
        <f t="shared" si="3"/>
        <v>471600</v>
      </c>
      <c r="J61" s="48">
        <f t="shared" si="3"/>
        <v>1752012.9400000002</v>
      </c>
      <c r="K61" s="48">
        <f t="shared" si="3"/>
        <v>42085612.910000004</v>
      </c>
      <c r="L61" s="48">
        <f t="shared" si="3"/>
        <v>3742970.100000001</v>
      </c>
      <c r="M61" s="48">
        <f t="shared" si="3"/>
        <v>6901780.510000001</v>
      </c>
      <c r="N61" s="48">
        <f t="shared" si="3"/>
        <v>3372210.4</v>
      </c>
      <c r="O61" s="48">
        <f t="shared" si="3"/>
        <v>1042768.5</v>
      </c>
      <c r="P61" s="48">
        <f t="shared" si="3"/>
        <v>240229865.57</v>
      </c>
    </row>
    <row r="62" spans="8:16" ht="22.5" thickTop="1">
      <c r="H62" s="36"/>
      <c r="I62" s="36"/>
      <c r="J62" s="36"/>
      <c r="K62" s="36"/>
      <c r="L62" s="36"/>
      <c r="M62" s="36"/>
      <c r="N62" s="36"/>
      <c r="O62" s="36"/>
      <c r="P62" s="36"/>
    </row>
    <row r="63" spans="8:16" ht="21.75">
      <c r="H63" s="36"/>
      <c r="I63" s="36"/>
      <c r="J63" s="36"/>
      <c r="K63" s="36"/>
      <c r="L63" s="36"/>
      <c r="M63" s="36"/>
      <c r="N63" s="36"/>
      <c r="O63" s="36"/>
      <c r="P63" s="36"/>
    </row>
    <row r="64" spans="8:16" ht="21.75">
      <c r="H64" s="36"/>
      <c r="I64" s="36"/>
      <c r="J64" s="36"/>
      <c r="K64" s="36"/>
      <c r="L64" s="36"/>
      <c r="M64" s="36"/>
      <c r="N64" s="36"/>
      <c r="O64" s="36"/>
      <c r="P64" s="36"/>
    </row>
  </sheetData>
  <sheetProtection/>
  <mergeCells count="8">
    <mergeCell ref="P1:P2"/>
    <mergeCell ref="C47:E47"/>
    <mergeCell ref="C60:E60"/>
    <mergeCell ref="C61:E61"/>
    <mergeCell ref="A1:A2"/>
    <mergeCell ref="B1:B2"/>
    <mergeCell ref="C1:E2"/>
    <mergeCell ref="G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F12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11.00390625" style="52" bestFit="1" customWidth="1"/>
    <col min="2" max="2" width="33.8515625" style="52" bestFit="1" customWidth="1"/>
    <col min="3" max="3" width="38.140625" style="52" bestFit="1" customWidth="1"/>
    <col min="4" max="4" width="43.57421875" style="52" bestFit="1" customWidth="1"/>
    <col min="5" max="5" width="14.57421875" style="52" customWidth="1"/>
    <col min="6" max="6" width="14.57421875" style="52" bestFit="1" customWidth="1"/>
    <col min="7" max="16384" width="9.00390625" style="52" customWidth="1"/>
  </cols>
  <sheetData>
    <row r="1" spans="1:5" ht="24" customHeight="1">
      <c r="A1" s="50" t="s">
        <v>15</v>
      </c>
      <c r="B1" s="50" t="s">
        <v>16</v>
      </c>
      <c r="C1" s="51" t="s">
        <v>105</v>
      </c>
      <c r="D1" s="51" t="s">
        <v>106</v>
      </c>
      <c r="E1" s="51" t="s">
        <v>107</v>
      </c>
    </row>
    <row r="2" spans="1:5" ht="21.75" customHeight="1">
      <c r="A2" s="77" t="s">
        <v>32</v>
      </c>
      <c r="B2" s="80" t="s">
        <v>33</v>
      </c>
      <c r="C2" s="83" t="s">
        <v>19</v>
      </c>
      <c r="D2" s="53" t="s">
        <v>24</v>
      </c>
      <c r="E2" s="54"/>
    </row>
    <row r="3" spans="1:5" ht="21.75" customHeight="1">
      <c r="A3" s="78"/>
      <c r="B3" s="81"/>
      <c r="C3" s="84"/>
      <c r="D3" s="53" t="s">
        <v>25</v>
      </c>
      <c r="E3" s="54"/>
    </row>
    <row r="4" spans="1:5" ht="21.75" customHeight="1">
      <c r="A4" s="78"/>
      <c r="B4" s="81"/>
      <c r="C4" s="84"/>
      <c r="D4" s="53" t="s">
        <v>26</v>
      </c>
      <c r="E4" s="54"/>
    </row>
    <row r="5" spans="1:5" ht="21.75" customHeight="1">
      <c r="A5" s="78"/>
      <c r="B5" s="81"/>
      <c r="C5" s="84"/>
      <c r="D5" s="53" t="s">
        <v>27</v>
      </c>
      <c r="E5" s="54"/>
    </row>
    <row r="6" spans="1:5" ht="21.75" customHeight="1">
      <c r="A6" s="78"/>
      <c r="B6" s="81"/>
      <c r="C6" s="84"/>
      <c r="D6" s="53" t="s">
        <v>28</v>
      </c>
      <c r="E6" s="54"/>
    </row>
    <row r="7" spans="1:5" ht="21.75" customHeight="1">
      <c r="A7" s="78"/>
      <c r="B7" s="81"/>
      <c r="C7" s="84"/>
      <c r="D7" s="53" t="s">
        <v>29</v>
      </c>
      <c r="E7" s="54"/>
    </row>
    <row r="8" spans="1:5" ht="21.75" customHeight="1">
      <c r="A8" s="78"/>
      <c r="B8" s="81"/>
      <c r="C8" s="85"/>
      <c r="D8" s="53" t="s">
        <v>30</v>
      </c>
      <c r="E8" s="54"/>
    </row>
    <row r="9" spans="1:5" ht="21.75" customHeight="1">
      <c r="A9" s="78"/>
      <c r="B9" s="81"/>
      <c r="C9" s="55" t="s">
        <v>20</v>
      </c>
      <c r="D9" s="53" t="s">
        <v>31</v>
      </c>
      <c r="E9" s="54"/>
    </row>
    <row r="10" spans="1:5" ht="24" customHeight="1">
      <c r="A10" s="79"/>
      <c r="B10" s="82"/>
      <c r="C10" s="56" t="s">
        <v>107</v>
      </c>
      <c r="D10" s="57"/>
      <c r="E10" s="58">
        <f>SUM(E2:E9)</f>
        <v>0</v>
      </c>
    </row>
    <row r="11" spans="1:6" s="61" customFormat="1" ht="24" customHeight="1">
      <c r="A11" s="86" t="s">
        <v>108</v>
      </c>
      <c r="B11" s="87"/>
      <c r="C11" s="87"/>
      <c r="D11" s="88"/>
      <c r="E11" s="59">
        <v>240229865.57</v>
      </c>
      <c r="F11" s="60">
        <f>+E11-E10</f>
        <v>240229865.57</v>
      </c>
    </row>
    <row r="12" spans="3:5" s="62" customFormat="1" ht="24" customHeight="1">
      <c r="C12" s="52"/>
      <c r="D12" s="52"/>
      <c r="E12" s="52"/>
    </row>
  </sheetData>
  <sheetProtection/>
  <mergeCells count="4">
    <mergeCell ref="A2:A10"/>
    <mergeCell ref="B2:B10"/>
    <mergeCell ref="C2:C8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Atec</cp:lastModifiedBy>
  <dcterms:created xsi:type="dcterms:W3CDTF">2014-10-14T09:13:15Z</dcterms:created>
  <dcterms:modified xsi:type="dcterms:W3CDTF">2014-10-14T12:31:12Z</dcterms:modified>
  <cp:category/>
  <cp:version/>
  <cp:contentType/>
  <cp:contentStatus/>
</cp:coreProperties>
</file>