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4235" windowHeight="7680" activeTab="0"/>
  </bookViews>
  <sheets>
    <sheet name="รายงานผลการตรวจสอบ" sheetId="1" r:id="rId1"/>
    <sheet name="กค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<sst xmlns="http://schemas.openxmlformats.org/spreadsheetml/2006/main" count="148" uniqueCount="94">
  <si>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</si>
  <si>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</si>
  <si>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</si>
  <si>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</si>
  <si>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</si>
  <si>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</si>
  <si>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</si>
  <si>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</si>
  <si>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</si>
  <si>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ผลรวมทั้งหมด</t>
  </si>
  <si>
    <t>ไม่ระบุกิจกรรมย่อย</t>
  </si>
  <si>
    <t>ด้านการเงินและบัญชี</t>
  </si>
  <si>
    <t>งานบริหารทั่วไป</t>
  </si>
  <si>
    <t>ด้านการพัสดุ</t>
  </si>
  <si>
    <t>ด้านยานพาหนะ</t>
  </si>
  <si>
    <t xml:space="preserve">กองคลัง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</si>
  <si>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</si>
  <si>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</si>
  <si>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</si>
  <si>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</si>
  <si>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เงินรางวัล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</si>
  <si>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</si>
  <si>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</si>
  <si>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</si>
  <si>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</si>
  <si>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</si>
  <si>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</si>
  <si>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</si>
  <si>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</si>
  <si>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</si>
  <si>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</si>
  <si>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</si>
  <si>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</si>
  <si>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</si>
  <si>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</si>
  <si>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ค่าเช่าเบ็ดเตล็ด-บุคคลภายนอก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</si>
  <si>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</si>
  <si>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</si>
  <si>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</si>
  <si>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</si>
  <si>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</si>
  <si>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</si>
  <si>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</si>
  <si>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</si>
  <si>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</si>
  <si>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บัญชีค่าจำหน่าย - สิ่งปลูกสร้าง</t>
  </si>
  <si>
    <t>ค่าจำหน่าย - ครุภัณฑ์สำนักงาน</t>
  </si>
  <si>
    <t>ค่าจำหน่าย - ครุภัณฑ์โฆษณาและเผยแพร่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</si>
  <si>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</si>
  <si>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</si>
  <si>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</si>
  <si>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</si>
  <si>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</si>
  <si>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</si>
  <si>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</si>
  <si>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</si>
  <si>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</si>
  <si>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</si>
  <si>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</si>
  <si>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</si>
  <si>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</si>
  <si>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</si>
  <si>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</si>
  <si>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</si>
  <si>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</si>
  <si>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</si>
  <si>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</si>
  <si>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</si>
  <si>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</si>
  <si>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</si>
  <si>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ฝ่ายพัสดุ</t>
  </si>
  <si>
    <t>ค่าเชื้อเพลิง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</si>
  <si>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</si>
  <si>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</si>
  <si>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</si>
  <si>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</si>
  <si>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***</t>
  </si>
  <si>
    <t>*** ให้หน่วยงานพิจารณาว่าค่าใช้จ่ายที่เกิดขึ้นเป็นงานในกิจกรรมย่อยใดของหน่วยงานได้เลย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</si>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</sst>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0"/>
      <color indexed="10"/>
      <name val="Tahoma"/>
      <family val="2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vertical="center"/>
    </xf>
    <xf numFmtId="188" fontId="22" fillId="0" borderId="18" xfId="60" applyNumberFormat="1" applyFont="1" applyFill="1" applyBorder="1" applyAlignment="1">
      <alignment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0" borderId="22" xfId="60" applyNumberFormat="1" applyFont="1" applyFill="1" applyBorder="1" applyAlignment="1">
      <alignment horizontal="center" vertical="center"/>
    </xf>
    <xf numFmtId="188" fontId="22" fillId="0" borderId="23" xfId="6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88" fontId="22" fillId="22" borderId="22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2" xfId="60" applyNumberFormat="1" applyFont="1" applyFill="1" applyBorder="1" applyAlignment="1">
      <alignment horizontal="center" vertical="center"/>
    </xf>
    <xf numFmtId="188" fontId="22" fillId="0" borderId="26" xfId="6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3" fillId="0" borderId="27" xfId="75" applyNumberFormat="1" applyFont="1" applyFill="1" applyBorder="1" applyAlignment="1">
      <alignment vertical="center"/>
      <protection/>
    </xf>
    <xf numFmtId="0" fontId="22" fillId="0" borderId="17" xfId="95" applyFont="1" applyFill="1" applyBorder="1" applyAlignment="1">
      <alignment horizontal="left" vertical="center"/>
      <protection/>
    </xf>
    <xf numFmtId="188" fontId="22" fillId="22" borderId="17" xfId="60" applyNumberFormat="1" applyFont="1" applyFill="1" applyBorder="1" applyAlignment="1">
      <alignment horizontal="right" vertical="center"/>
    </xf>
    <xf numFmtId="188" fontId="22" fillId="0" borderId="0" xfId="60" applyNumberFormat="1" applyFont="1" applyFill="1" applyAlignment="1">
      <alignment horizontal="right" vertical="center"/>
    </xf>
    <xf numFmtId="188" fontId="22" fillId="22" borderId="27" xfId="60" applyNumberFormat="1" applyFont="1" applyFill="1" applyBorder="1" applyAlignment="1">
      <alignment horizontal="right" vertical="center"/>
    </xf>
    <xf numFmtId="188" fontId="22" fillId="0" borderId="27" xfId="60" applyNumberFormat="1" applyFont="1" applyFill="1" applyBorder="1" applyAlignment="1">
      <alignment horizontal="right" vertical="center"/>
    </xf>
    <xf numFmtId="188" fontId="22" fillId="22" borderId="16" xfId="60" applyNumberFormat="1" applyFont="1" applyFill="1" applyBorder="1" applyAlignment="1">
      <alignment horizontal="right" vertical="center"/>
    </xf>
    <xf numFmtId="188" fontId="22" fillId="0" borderId="0" xfId="60" applyNumberFormat="1" applyFont="1" applyFill="1" applyBorder="1" applyAlignment="1">
      <alignment horizontal="right" vertical="center"/>
    </xf>
    <xf numFmtId="188" fontId="22" fillId="0" borderId="17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88" fontId="24" fillId="22" borderId="22" xfId="60" applyNumberFormat="1" applyFont="1" applyFill="1" applyBorder="1" applyAlignment="1">
      <alignment horizontal="right" vertical="center"/>
    </xf>
    <xf numFmtId="188" fontId="24" fillId="0" borderId="21" xfId="60" applyNumberFormat="1" applyFont="1" applyFill="1" applyBorder="1" applyAlignment="1">
      <alignment horizontal="right" vertical="center"/>
    </xf>
    <xf numFmtId="188" fontId="24" fillId="22" borderId="18" xfId="60" applyNumberFormat="1" applyFont="1" applyFill="1" applyBorder="1" applyAlignment="1">
      <alignment horizontal="right" vertical="center"/>
    </xf>
    <xf numFmtId="188" fontId="24" fillId="0" borderId="18" xfId="60" applyNumberFormat="1" applyFont="1" applyFill="1" applyBorder="1" applyAlignment="1">
      <alignment horizontal="right" vertical="center"/>
    </xf>
    <xf numFmtId="188" fontId="24" fillId="0" borderId="22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2" fillId="0" borderId="0" xfId="95" applyFont="1" applyFill="1" applyAlignment="1">
      <alignment horizontal="left" vertical="center"/>
      <protection/>
    </xf>
    <xf numFmtId="188" fontId="22" fillId="22" borderId="27" xfId="87" applyNumberFormat="1" applyFont="1" applyFill="1" applyBorder="1" applyAlignment="1">
      <alignment horizontal="right" vertical="center"/>
    </xf>
    <xf numFmtId="188" fontId="24" fillId="0" borderId="0" xfId="60" applyNumberFormat="1" applyFont="1" applyFill="1" applyBorder="1" applyAlignment="1">
      <alignment horizontal="right" vertical="center"/>
    </xf>
    <xf numFmtId="188" fontId="24" fillId="22" borderId="27" xfId="60" applyNumberFormat="1" applyFont="1" applyFill="1" applyBorder="1" applyAlignment="1">
      <alignment horizontal="right" vertical="center"/>
    </xf>
    <xf numFmtId="188" fontId="24" fillId="0" borderId="27" xfId="60" applyNumberFormat="1" applyFont="1" applyFill="1" applyBorder="1" applyAlignment="1">
      <alignment horizontal="right" vertical="center"/>
    </xf>
    <xf numFmtId="188" fontId="24" fillId="22" borderId="16" xfId="60" applyNumberFormat="1" applyFont="1" applyFill="1" applyBorder="1" applyAlignment="1">
      <alignment horizontal="right" vertical="center"/>
    </xf>
    <xf numFmtId="188" fontId="24" fillId="0" borderId="17" xfId="60" applyNumberFormat="1" applyFont="1" applyFill="1" applyBorder="1" applyAlignment="1">
      <alignment horizontal="right" vertical="center"/>
    </xf>
    <xf numFmtId="0" fontId="22" fillId="0" borderId="0" xfId="95" applyFont="1" applyFill="1" applyAlignment="1">
      <alignment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188" fontId="24" fillId="0" borderId="20" xfId="6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88" fontId="24" fillId="22" borderId="29" xfId="60" applyNumberFormat="1" applyFont="1" applyFill="1" applyBorder="1" applyAlignment="1">
      <alignment horizontal="right" vertical="center"/>
    </xf>
    <xf numFmtId="188" fontId="24" fillId="0" borderId="30" xfId="60" applyNumberFormat="1" applyFont="1" applyFill="1" applyBorder="1" applyAlignment="1">
      <alignment horizontal="right" vertical="center"/>
    </xf>
    <xf numFmtId="188" fontId="24" fillId="22" borderId="31" xfId="60" applyNumberFormat="1" applyFont="1" applyFill="1" applyBorder="1" applyAlignment="1">
      <alignment horizontal="right" vertical="center"/>
    </xf>
    <xf numFmtId="188" fontId="24" fillId="0" borderId="31" xfId="60" applyNumberFormat="1" applyFont="1" applyFill="1" applyBorder="1" applyAlignment="1">
      <alignment horizontal="right" vertical="center"/>
    </xf>
    <xf numFmtId="188" fontId="24" fillId="0" borderId="29" xfId="60" applyNumberFormat="1" applyFont="1" applyFill="1" applyBorder="1" applyAlignment="1">
      <alignment horizontal="right" vertical="center"/>
    </xf>
    <xf numFmtId="0" fontId="23" fillId="0" borderId="27" xfId="76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top"/>
    </xf>
    <xf numFmtId="49" fontId="27" fillId="0" borderId="15" xfId="75" applyNumberFormat="1" applyFont="1" applyFill="1" applyBorder="1" applyAlignment="1">
      <alignment horizontal="left" vertical="top"/>
      <protection/>
    </xf>
    <xf numFmtId="40" fontId="27" fillId="0" borderId="18" xfId="0" applyNumberFormat="1" applyFont="1" applyFill="1" applyBorder="1" applyAlignment="1">
      <alignment vertical="top"/>
    </xf>
    <xf numFmtId="40" fontId="27" fillId="0" borderId="22" xfId="0" applyNumberFormat="1" applyFont="1" applyFill="1" applyBorder="1" applyAlignment="1">
      <alignment horizontal="left" vertical="center"/>
    </xf>
    <xf numFmtId="43" fontId="27" fillId="0" borderId="18" xfId="88" applyFont="1" applyFill="1" applyBorder="1" applyAlignment="1">
      <alignment/>
    </xf>
    <xf numFmtId="0" fontId="26" fillId="0" borderId="17" xfId="0" applyFont="1" applyFill="1" applyBorder="1" applyAlignment="1">
      <alignment horizontal="center" vertical="top"/>
    </xf>
    <xf numFmtId="49" fontId="27" fillId="0" borderId="27" xfId="75" applyNumberFormat="1" applyFont="1" applyFill="1" applyBorder="1" applyAlignment="1">
      <alignment horizontal="left" vertical="top"/>
      <protection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7" xfId="0" applyNumberFormat="1" applyFont="1" applyFill="1" applyBorder="1" applyAlignment="1">
      <alignment horizontal="left" vertical="top"/>
    </xf>
    <xf numFmtId="40" fontId="27" fillId="0" borderId="24" xfId="0" applyNumberFormat="1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center" vertical="top"/>
    </xf>
    <xf numFmtId="49" fontId="27" fillId="0" borderId="24" xfId="75" applyNumberFormat="1" applyFont="1" applyFill="1" applyBorder="1" applyAlignment="1">
      <alignment horizontal="left" vertical="top"/>
      <protection/>
    </xf>
    <xf numFmtId="40" fontId="25" fillId="0" borderId="24" xfId="0" applyNumberFormat="1" applyFont="1" applyFill="1" applyBorder="1" applyAlignment="1">
      <alignment vertical="center"/>
    </xf>
    <xf numFmtId="40" fontId="25" fillId="0" borderId="22" xfId="0" applyNumberFormat="1" applyFont="1" applyFill="1" applyBorder="1" applyAlignment="1">
      <alignment vertical="center"/>
    </xf>
    <xf numFmtId="0" fontId="28" fillId="20" borderId="19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0" fontId="28" fillId="20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25" fillId="0" borderId="15" xfId="60" applyFont="1" applyFill="1" applyBorder="1" applyAlignment="1">
      <alignment horizontal="center"/>
    </xf>
    <xf numFmtId="43" fontId="27" fillId="0" borderId="18" xfId="60" applyFont="1" applyFill="1" applyBorder="1" applyAlignment="1">
      <alignment/>
    </xf>
    <xf numFmtId="43" fontId="25" fillId="0" borderId="18" xfId="60" applyFont="1" applyFill="1" applyBorder="1" applyAlignment="1">
      <alignment/>
    </xf>
    <xf numFmtId="43" fontId="25" fillId="20" borderId="18" xfId="60" applyFont="1" applyFill="1" applyBorder="1" applyAlignment="1">
      <alignment/>
    </xf>
    <xf numFmtId="43" fontId="0" fillId="0" borderId="0" xfId="60" applyAlignment="1">
      <alignment/>
    </xf>
    <xf numFmtId="40" fontId="29" fillId="0" borderId="22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25" fillId="0" borderId="0" xfId="77" applyFont="1" applyAlignment="1">
      <alignment horizontal="center" vertical="center"/>
      <protection/>
    </xf>
    <xf numFmtId="0" fontId="27" fillId="0" borderId="0" xfId="77" applyFont="1">
      <alignment/>
      <protection/>
    </xf>
    <xf numFmtId="0" fontId="25" fillId="0" borderId="0" xfId="77" applyFont="1" applyAlignment="1">
      <alignment horizontal="center" vertical="center"/>
      <protection/>
    </xf>
    <xf numFmtId="0" fontId="25" fillId="0" borderId="0" xfId="77" applyFont="1">
      <alignment/>
      <protection/>
    </xf>
    <xf numFmtId="0" fontId="27" fillId="0" borderId="32" xfId="77" applyFont="1" applyBorder="1">
      <alignment/>
      <protection/>
    </xf>
    <xf numFmtId="0" fontId="27" fillId="0" borderId="0" xfId="77" applyFont="1" applyAlignment="1">
      <alignment horizontal="left" indent="2"/>
      <protection/>
    </xf>
    <xf numFmtId="0" fontId="31" fillId="0" borderId="0" xfId="77" applyFont="1" applyBorder="1">
      <alignment/>
      <protection/>
    </xf>
    <xf numFmtId="0" fontId="27" fillId="0" borderId="0" xfId="77" applyFont="1" applyBorder="1">
      <alignment/>
      <protection/>
    </xf>
    <xf numFmtId="0" fontId="27" fillId="0" borderId="33" xfId="77" applyFont="1" applyBorder="1">
      <alignment/>
      <protection/>
    </xf>
    <xf numFmtId="0" fontId="27" fillId="0" borderId="34" xfId="77" applyFont="1" applyBorder="1">
      <alignment/>
      <protection/>
    </xf>
    <xf numFmtId="0" fontId="27" fillId="0" borderId="0" xfId="77" applyFont="1" applyAlignment="1">
      <alignment horizontal="center"/>
      <protection/>
    </xf>
    <xf numFmtId="0" fontId="27" fillId="0" borderId="0" xfId="77" applyFont="1" applyAlignment="1">
      <alignment horizontal="right"/>
      <protection/>
    </xf>
    <xf numFmtId="0" fontId="27" fillId="0" borderId="34" xfId="77" applyFont="1" applyBorder="1" applyAlignment="1">
      <alignment horizontal="center" vertic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UA Analyze Agency- กท.เกษตร&amp;สหกรณ์" xfId="76"/>
    <cellStyle name="Normal_ตารางรายชื่อหน่วยงาน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เครื่องหมายจุลภาค 2" xfId="87"/>
    <cellStyle name="เครื่องหมายจุลภาค 3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4" xfId="96"/>
    <cellStyle name="ป้อนค่า" xfId="97"/>
    <cellStyle name="ปานกลาง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101" customWidth="1"/>
    <col min="2" max="2" width="6.75390625" style="101" customWidth="1"/>
    <col min="3" max="5" width="10.25390625" style="101" customWidth="1"/>
    <col min="6" max="6" width="8.00390625" style="101" customWidth="1"/>
    <col min="7" max="7" width="6.75390625" style="101" customWidth="1"/>
    <col min="8" max="10" width="10.25390625" style="101" customWidth="1"/>
    <col min="11" max="16384" width="8.00390625" style="101" customWidth="1"/>
  </cols>
  <sheetData>
    <row r="1" spans="1:10" ht="21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1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1">
      <c r="A4" s="103" t="s">
        <v>80</v>
      </c>
      <c r="C4" s="104"/>
      <c r="D4" s="104"/>
      <c r="E4" s="104"/>
      <c r="F4" s="103" t="s">
        <v>81</v>
      </c>
      <c r="H4" s="104"/>
      <c r="I4" s="104"/>
      <c r="J4" s="104"/>
    </row>
    <row r="5" ht="21">
      <c r="A5" s="103"/>
    </row>
    <row r="7" ht="21">
      <c r="A7" s="105" t="s">
        <v>82</v>
      </c>
    </row>
    <row r="8" ht="21">
      <c r="A8" s="105" t="s">
        <v>83</v>
      </c>
    </row>
    <row r="9" spans="2:10" ht="23.25">
      <c r="B9" s="106" t="s">
        <v>84</v>
      </c>
      <c r="C9" s="101" t="s">
        <v>85</v>
      </c>
      <c r="J9" s="101" t="s">
        <v>86</v>
      </c>
    </row>
    <row r="10" spans="2:3" s="107" customFormat="1" ht="23.25">
      <c r="B10" s="106" t="s">
        <v>84</v>
      </c>
      <c r="C10" s="107" t="s">
        <v>87</v>
      </c>
    </row>
    <row r="11" spans="1:10" ht="2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21">
      <c r="A12" s="107"/>
      <c r="B12" s="107"/>
      <c r="C12" s="107" t="s">
        <v>88</v>
      </c>
      <c r="D12" s="107"/>
      <c r="E12" s="104"/>
      <c r="F12" s="104"/>
      <c r="G12" s="104"/>
      <c r="H12" s="104"/>
      <c r="I12" s="104"/>
      <c r="J12" s="104"/>
    </row>
    <row r="13" spans="1:10" ht="21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2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2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2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2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21">
      <c r="A18" s="109"/>
      <c r="B18" s="109"/>
      <c r="C18" s="109"/>
      <c r="D18" s="109"/>
      <c r="E18" s="109"/>
      <c r="F18" s="108"/>
      <c r="G18" s="108"/>
      <c r="H18" s="108"/>
      <c r="I18" s="108"/>
      <c r="J18" s="108"/>
    </row>
    <row r="19" spans="1:10" ht="21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21">
      <c r="A20" s="107"/>
      <c r="B20" s="107"/>
      <c r="C20" s="107" t="s">
        <v>89</v>
      </c>
      <c r="D20" s="107"/>
      <c r="E20" s="104"/>
      <c r="F20" s="104"/>
      <c r="G20" s="104"/>
      <c r="H20" s="104"/>
      <c r="I20" s="104"/>
      <c r="J20" s="104"/>
    </row>
    <row r="21" spans="1:10" ht="21">
      <c r="A21" s="104"/>
      <c r="B21" s="104"/>
      <c r="C21" s="104"/>
      <c r="D21" s="104"/>
      <c r="E21" s="104"/>
      <c r="F21" s="108"/>
      <c r="G21" s="108"/>
      <c r="H21" s="108"/>
      <c r="I21" s="108"/>
      <c r="J21" s="108"/>
    </row>
    <row r="22" spans="1:10" s="107" customFormat="1" ht="21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s="107" customFormat="1" ht="2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21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21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21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21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9" spans="6:9" ht="21">
      <c r="F29" s="110" t="s">
        <v>90</v>
      </c>
      <c r="G29" s="104"/>
      <c r="H29" s="104"/>
      <c r="I29" s="104"/>
    </row>
    <row r="30" spans="6:10" ht="21">
      <c r="F30" s="111" t="s">
        <v>91</v>
      </c>
      <c r="G30" s="107"/>
      <c r="H30" s="107"/>
      <c r="I30" s="107"/>
      <c r="J30" s="101" t="s">
        <v>92</v>
      </c>
    </row>
    <row r="31" spans="7:9" ht="21">
      <c r="G31" s="112" t="s">
        <v>93</v>
      </c>
      <c r="H31" s="112"/>
      <c r="I31" s="112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pane ySplit="2" topLeftCell="BM3" activePane="bottomLeft" state="frozen"/>
      <selection pane="topLeft" activeCell="A19" sqref="A19:D19"/>
      <selection pane="bottomLeft" activeCell="A3" sqref="A3"/>
    </sheetView>
  </sheetViews>
  <sheetFormatPr defaultColWidth="9.00390625" defaultRowHeight="14.25"/>
  <cols>
    <col min="1" max="1" width="8.75390625" style="15" bestFit="1" customWidth="1"/>
    <col min="2" max="2" width="12.875" style="71" customWidth="1"/>
    <col min="3" max="3" width="6.125" style="14" bestFit="1" customWidth="1"/>
    <col min="4" max="4" width="9.625" style="14" bestFit="1" customWidth="1"/>
    <col min="5" max="5" width="36.125" style="14" bestFit="1" customWidth="1"/>
    <col min="6" max="6" width="13.125" style="29" bestFit="1" customWidth="1"/>
    <col min="7" max="7" width="15.50390625" style="29" bestFit="1" customWidth="1"/>
    <col min="8" max="8" width="32.625" style="29" bestFit="1" customWidth="1"/>
    <col min="9" max="9" width="38.125" style="29" bestFit="1" customWidth="1"/>
    <col min="10" max="10" width="24.125" style="29" bestFit="1" customWidth="1"/>
    <col min="11" max="11" width="11.00390625" style="29" bestFit="1" customWidth="1"/>
    <col min="12" max="12" width="14.00390625" style="29" bestFit="1" customWidth="1"/>
    <col min="13" max="13" width="9.25390625" style="29" bestFit="1" customWidth="1"/>
    <col min="14" max="14" width="10.75390625" style="29" bestFit="1" customWidth="1"/>
    <col min="15" max="15" width="11.375" style="29" bestFit="1" customWidth="1"/>
    <col min="16" max="16384" width="9.00390625" style="15" customWidth="1"/>
  </cols>
  <sheetData>
    <row r="1" spans="1:15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  <c r="K1" s="10" t="s">
        <v>8</v>
      </c>
      <c r="L1" s="11"/>
      <c r="M1" s="11"/>
      <c r="N1" s="12"/>
      <c r="O1" s="13" t="s">
        <v>9</v>
      </c>
    </row>
    <row r="2" spans="1:15" ht="18.75">
      <c r="A2" s="16"/>
      <c r="B2" s="16"/>
      <c r="C2" s="17"/>
      <c r="D2" s="18"/>
      <c r="E2" s="19"/>
      <c r="F2" s="20" t="s">
        <v>10</v>
      </c>
      <c r="G2" s="21" t="s">
        <v>11</v>
      </c>
      <c r="H2" s="5" t="s">
        <v>12</v>
      </c>
      <c r="I2" s="21" t="s">
        <v>11</v>
      </c>
      <c r="J2" s="22" t="s">
        <v>11</v>
      </c>
      <c r="K2" s="5" t="s">
        <v>12</v>
      </c>
      <c r="L2" s="23" t="s">
        <v>11</v>
      </c>
      <c r="M2" s="23" t="s">
        <v>13</v>
      </c>
      <c r="N2" s="23" t="s">
        <v>14</v>
      </c>
      <c r="O2" s="24"/>
    </row>
    <row r="3" spans="1:15" s="35" customFormat="1" ht="18.75">
      <c r="A3" s="25">
        <v>700600005</v>
      </c>
      <c r="B3" s="26" t="s">
        <v>15</v>
      </c>
      <c r="C3" s="14" t="s">
        <v>16</v>
      </c>
      <c r="D3" s="14">
        <v>5101010108</v>
      </c>
      <c r="E3" s="27" t="s">
        <v>17</v>
      </c>
      <c r="F3" s="28"/>
      <c r="G3" s="29"/>
      <c r="H3" s="30"/>
      <c r="I3" s="29"/>
      <c r="J3" s="31"/>
      <c r="K3" s="32">
        <v>6620</v>
      </c>
      <c r="L3" s="33">
        <v>801720</v>
      </c>
      <c r="M3" s="33"/>
      <c r="N3" s="34"/>
      <c r="O3" s="34">
        <f aca="true" t="shared" si="0" ref="O3:O34">SUM(F3:N3)</f>
        <v>808340</v>
      </c>
    </row>
    <row r="4" spans="1:15" s="35" customFormat="1" ht="18.75">
      <c r="A4" s="25"/>
      <c r="B4" s="36"/>
      <c r="C4" s="14"/>
      <c r="D4" s="14">
        <v>5101010115</v>
      </c>
      <c r="E4" s="27" t="s">
        <v>18</v>
      </c>
      <c r="F4" s="28"/>
      <c r="G4" s="29">
        <f>304929.8+28040</f>
        <v>332969.8</v>
      </c>
      <c r="H4" s="30"/>
      <c r="I4" s="29">
        <f>356680+28040</f>
        <v>384720</v>
      </c>
      <c r="J4" s="31">
        <f>360110+28390</f>
        <v>388500</v>
      </c>
      <c r="K4" s="32"/>
      <c r="L4" s="33">
        <f>1144444+94520</f>
        <v>1238964</v>
      </c>
      <c r="M4" s="33"/>
      <c r="N4" s="34"/>
      <c r="O4" s="34">
        <f t="shared" si="0"/>
        <v>2345153.8</v>
      </c>
    </row>
    <row r="5" spans="1:15" s="35" customFormat="1" ht="18.75">
      <c r="A5" s="25"/>
      <c r="B5" s="36"/>
      <c r="C5" s="14"/>
      <c r="D5" s="14">
        <v>5101010116</v>
      </c>
      <c r="E5" s="27" t="s">
        <v>19</v>
      </c>
      <c r="F5" s="28"/>
      <c r="G5" s="29">
        <v>5848.39</v>
      </c>
      <c r="H5" s="30"/>
      <c r="I5" s="29">
        <v>1470</v>
      </c>
      <c r="J5" s="31">
        <v>480</v>
      </c>
      <c r="K5" s="32"/>
      <c r="L5" s="33">
        <v>25549.5</v>
      </c>
      <c r="M5" s="33"/>
      <c r="N5" s="34"/>
      <c r="O5" s="34">
        <f t="shared" si="0"/>
        <v>33347.89</v>
      </c>
    </row>
    <row r="6" spans="1:15" s="35" customFormat="1" ht="18.75">
      <c r="A6" s="25"/>
      <c r="B6" s="36"/>
      <c r="C6" s="14"/>
      <c r="D6" s="14">
        <v>5101010118</v>
      </c>
      <c r="E6" s="27" t="s">
        <v>20</v>
      </c>
      <c r="F6" s="28">
        <v>192838.55</v>
      </c>
      <c r="G6" s="29"/>
      <c r="H6" s="30"/>
      <c r="I6" s="29"/>
      <c r="J6" s="31"/>
      <c r="K6" s="32"/>
      <c r="L6" s="33"/>
      <c r="M6" s="33"/>
      <c r="N6" s="34"/>
      <c r="O6" s="34">
        <f t="shared" si="0"/>
        <v>192838.55</v>
      </c>
    </row>
    <row r="7" spans="1:15" s="35" customFormat="1" ht="18.75">
      <c r="A7" s="25"/>
      <c r="B7" s="36"/>
      <c r="C7" s="14"/>
      <c r="D7" s="14">
        <v>5101020106</v>
      </c>
      <c r="E7" s="27" t="s">
        <v>21</v>
      </c>
      <c r="F7" s="28"/>
      <c r="G7" s="29">
        <f>11894+1122</f>
        <v>13016</v>
      </c>
      <c r="H7" s="30"/>
      <c r="I7" s="29">
        <f>13278+1122</f>
        <v>14400</v>
      </c>
      <c r="J7" s="31">
        <f>13272+1136</f>
        <v>14408</v>
      </c>
      <c r="K7" s="32"/>
      <c r="L7" s="33">
        <f>42780+3658</f>
        <v>46438</v>
      </c>
      <c r="M7" s="33"/>
      <c r="N7" s="34"/>
      <c r="O7" s="34">
        <f t="shared" si="0"/>
        <v>88262</v>
      </c>
    </row>
    <row r="8" spans="1:15" s="35" customFormat="1" ht="18.75">
      <c r="A8" s="25"/>
      <c r="B8" s="36"/>
      <c r="C8" s="14"/>
      <c r="D8" s="14">
        <v>5101020108</v>
      </c>
      <c r="E8" s="27" t="s">
        <v>22</v>
      </c>
      <c r="F8" s="28"/>
      <c r="G8" s="29"/>
      <c r="H8" s="30"/>
      <c r="I8" s="29"/>
      <c r="J8" s="31"/>
      <c r="K8" s="32"/>
      <c r="L8" s="33">
        <v>533.3299999999999</v>
      </c>
      <c r="M8" s="33"/>
      <c r="N8" s="34"/>
      <c r="O8" s="34">
        <f t="shared" si="0"/>
        <v>533.3299999999999</v>
      </c>
    </row>
    <row r="9" spans="1:15" s="35" customFormat="1" ht="18.75">
      <c r="A9" s="25"/>
      <c r="B9" s="36"/>
      <c r="C9" s="14"/>
      <c r="D9" s="14">
        <v>5101030101</v>
      </c>
      <c r="E9" s="27" t="s">
        <v>23</v>
      </c>
      <c r="F9" s="28">
        <v>164330.5</v>
      </c>
      <c r="G9" s="29"/>
      <c r="H9" s="30"/>
      <c r="I9" s="29"/>
      <c r="J9" s="31"/>
      <c r="K9" s="32"/>
      <c r="L9" s="33"/>
      <c r="M9" s="33"/>
      <c r="N9" s="34"/>
      <c r="O9" s="34">
        <f t="shared" si="0"/>
        <v>164330.5</v>
      </c>
    </row>
    <row r="10" spans="1:15" s="35" customFormat="1" ht="18.75">
      <c r="A10" s="25"/>
      <c r="B10" s="36"/>
      <c r="C10" s="14"/>
      <c r="D10" s="14">
        <v>5101030205</v>
      </c>
      <c r="E10" s="27" t="s">
        <v>24</v>
      </c>
      <c r="F10" s="28">
        <v>93409.75</v>
      </c>
      <c r="G10" s="29"/>
      <c r="H10" s="30"/>
      <c r="I10" s="29"/>
      <c r="J10" s="31"/>
      <c r="K10" s="32"/>
      <c r="L10" s="33"/>
      <c r="M10" s="33"/>
      <c r="N10" s="34"/>
      <c r="O10" s="34">
        <f t="shared" si="0"/>
        <v>93409.75</v>
      </c>
    </row>
    <row r="11" spans="1:15" s="35" customFormat="1" ht="18.75">
      <c r="A11" s="25"/>
      <c r="B11" s="36"/>
      <c r="C11" s="14"/>
      <c r="D11" s="14">
        <v>5102010199</v>
      </c>
      <c r="E11" s="27" t="s">
        <v>25</v>
      </c>
      <c r="F11" s="28"/>
      <c r="G11" s="29">
        <v>212504</v>
      </c>
      <c r="H11" s="30"/>
      <c r="I11" s="29"/>
      <c r="J11" s="31"/>
      <c r="K11" s="32">
        <v>30791</v>
      </c>
      <c r="L11" s="33">
        <v>1818082.26</v>
      </c>
      <c r="M11" s="33"/>
      <c r="N11" s="34"/>
      <c r="O11" s="34">
        <f t="shared" si="0"/>
        <v>2061377.26</v>
      </c>
    </row>
    <row r="12" spans="1:15" s="35" customFormat="1" ht="18.75">
      <c r="A12" s="25"/>
      <c r="B12" s="36"/>
      <c r="C12" s="14"/>
      <c r="D12" s="14">
        <v>5102020199</v>
      </c>
      <c r="E12" s="27" t="s">
        <v>26</v>
      </c>
      <c r="F12" s="28"/>
      <c r="G12" s="29"/>
      <c r="H12" s="30"/>
      <c r="I12" s="29"/>
      <c r="J12" s="31">
        <v>9000</v>
      </c>
      <c r="K12" s="32"/>
      <c r="L12" s="33"/>
      <c r="M12" s="33"/>
      <c r="N12" s="34"/>
      <c r="O12" s="34">
        <f t="shared" si="0"/>
        <v>9000</v>
      </c>
    </row>
    <row r="13" spans="1:15" s="35" customFormat="1" ht="18.75">
      <c r="A13" s="25"/>
      <c r="B13" s="36"/>
      <c r="C13" s="14"/>
      <c r="D13" s="14">
        <v>5103010102</v>
      </c>
      <c r="E13" s="27" t="s">
        <v>27</v>
      </c>
      <c r="F13" s="28"/>
      <c r="G13" s="29"/>
      <c r="H13" s="30"/>
      <c r="I13" s="29"/>
      <c r="J13" s="31"/>
      <c r="K13" s="32">
        <v>480</v>
      </c>
      <c r="L13" s="33">
        <v>20640</v>
      </c>
      <c r="M13" s="33"/>
      <c r="N13" s="34"/>
      <c r="O13" s="34">
        <f t="shared" si="0"/>
        <v>21120</v>
      </c>
    </row>
    <row r="14" spans="1:15" s="35" customFormat="1" ht="18.75">
      <c r="A14" s="25"/>
      <c r="B14" s="36"/>
      <c r="C14" s="14"/>
      <c r="D14" s="14">
        <v>5103010103</v>
      </c>
      <c r="E14" s="27" t="s">
        <v>28</v>
      </c>
      <c r="F14" s="28"/>
      <c r="G14" s="29"/>
      <c r="H14" s="30"/>
      <c r="I14" s="29"/>
      <c r="J14" s="31"/>
      <c r="K14" s="32"/>
      <c r="L14" s="33">
        <v>35200</v>
      </c>
      <c r="M14" s="33"/>
      <c r="N14" s="34"/>
      <c r="O14" s="34">
        <f t="shared" si="0"/>
        <v>35200</v>
      </c>
    </row>
    <row r="15" spans="1:15" s="35" customFormat="1" ht="18.75">
      <c r="A15" s="25"/>
      <c r="B15" s="36"/>
      <c r="C15" s="14"/>
      <c r="D15" s="14">
        <v>5103010199</v>
      </c>
      <c r="E15" s="27" t="s">
        <v>29</v>
      </c>
      <c r="F15" s="28"/>
      <c r="G15" s="29"/>
      <c r="H15" s="30"/>
      <c r="I15" s="29"/>
      <c r="J15" s="31"/>
      <c r="K15" s="32">
        <v>11638.18</v>
      </c>
      <c r="L15" s="33">
        <v>14436</v>
      </c>
      <c r="M15" s="33"/>
      <c r="N15" s="34"/>
      <c r="O15" s="34">
        <f t="shared" si="0"/>
        <v>26074.18</v>
      </c>
    </row>
    <row r="16" spans="1:15" s="35" customFormat="1" ht="18.75">
      <c r="A16" s="25"/>
      <c r="B16" s="36"/>
      <c r="C16" s="14"/>
      <c r="D16" s="14">
        <v>5104010104</v>
      </c>
      <c r="E16" s="27" t="s">
        <v>30</v>
      </c>
      <c r="F16" s="28">
        <v>12228.750000000002</v>
      </c>
      <c r="G16" s="29">
        <v>5457</v>
      </c>
      <c r="H16" s="30"/>
      <c r="I16" s="29">
        <v>4173</v>
      </c>
      <c r="J16" s="31">
        <v>4044.6</v>
      </c>
      <c r="K16" s="32">
        <v>66349.63</v>
      </c>
      <c r="L16" s="33">
        <v>878607.21</v>
      </c>
      <c r="M16" s="33"/>
      <c r="N16" s="34"/>
      <c r="O16" s="34">
        <f t="shared" si="0"/>
        <v>970860.19</v>
      </c>
    </row>
    <row r="17" spans="1:15" s="35" customFormat="1" ht="18.75">
      <c r="A17" s="25"/>
      <c r="B17" s="36"/>
      <c r="C17" s="14"/>
      <c r="D17" s="14">
        <v>5104010107</v>
      </c>
      <c r="E17" s="27" t="s">
        <v>31</v>
      </c>
      <c r="F17" s="28"/>
      <c r="G17" s="29"/>
      <c r="H17" s="30"/>
      <c r="I17" s="29"/>
      <c r="J17" s="31"/>
      <c r="K17" s="32"/>
      <c r="L17" s="33">
        <v>15622</v>
      </c>
      <c r="M17" s="33"/>
      <c r="N17" s="34"/>
      <c r="O17" s="34">
        <f t="shared" si="0"/>
        <v>15622</v>
      </c>
    </row>
    <row r="18" spans="1:15" s="35" customFormat="1" ht="18.75">
      <c r="A18" s="25"/>
      <c r="B18" s="36"/>
      <c r="C18" s="14"/>
      <c r="D18" s="14">
        <v>5104010112</v>
      </c>
      <c r="E18" s="27" t="s">
        <v>32</v>
      </c>
      <c r="F18" s="28"/>
      <c r="G18" s="29"/>
      <c r="H18" s="30"/>
      <c r="I18" s="29"/>
      <c r="J18" s="31"/>
      <c r="K18" s="32"/>
      <c r="L18" s="33">
        <v>27780</v>
      </c>
      <c r="M18" s="33"/>
      <c r="N18" s="34"/>
      <c r="O18" s="34">
        <f t="shared" si="0"/>
        <v>27780</v>
      </c>
    </row>
    <row r="19" spans="1:15" s="35" customFormat="1" ht="18.75">
      <c r="A19" s="25"/>
      <c r="B19" s="36"/>
      <c r="C19" s="14"/>
      <c r="D19" s="14">
        <v>5104030206</v>
      </c>
      <c r="E19" s="27" t="s">
        <v>33</v>
      </c>
      <c r="F19" s="28"/>
      <c r="G19" s="29"/>
      <c r="H19" s="30"/>
      <c r="I19" s="29"/>
      <c r="J19" s="31"/>
      <c r="K19" s="32"/>
      <c r="L19" s="33">
        <v>94002.70999999999</v>
      </c>
      <c r="M19" s="33"/>
      <c r="N19" s="34"/>
      <c r="O19" s="34">
        <f t="shared" si="0"/>
        <v>94002.70999999999</v>
      </c>
    </row>
    <row r="20" spans="1:15" s="35" customFormat="1" ht="18.75">
      <c r="A20" s="25"/>
      <c r="B20" s="36"/>
      <c r="C20" s="14"/>
      <c r="D20" s="14">
        <v>5104030207</v>
      </c>
      <c r="E20" s="27" t="s">
        <v>34</v>
      </c>
      <c r="F20" s="28"/>
      <c r="G20" s="29"/>
      <c r="H20" s="30"/>
      <c r="I20" s="29"/>
      <c r="J20" s="31"/>
      <c r="K20" s="32">
        <v>3450</v>
      </c>
      <c r="L20" s="33">
        <v>4670</v>
      </c>
      <c r="M20" s="33"/>
      <c r="N20" s="34"/>
      <c r="O20" s="34">
        <f t="shared" si="0"/>
        <v>8120</v>
      </c>
    </row>
    <row r="21" spans="1:15" s="35" customFormat="1" ht="18.75">
      <c r="A21" s="25"/>
      <c r="B21" s="36"/>
      <c r="C21" s="14"/>
      <c r="D21" s="14">
        <v>5104030212</v>
      </c>
      <c r="E21" s="27" t="s">
        <v>35</v>
      </c>
      <c r="F21" s="28"/>
      <c r="G21" s="29"/>
      <c r="H21" s="30"/>
      <c r="I21" s="29"/>
      <c r="J21" s="31"/>
      <c r="K21" s="32"/>
      <c r="L21" s="33">
        <v>76954.29</v>
      </c>
      <c r="M21" s="33"/>
      <c r="N21" s="34"/>
      <c r="O21" s="34">
        <f t="shared" si="0"/>
        <v>76954.29</v>
      </c>
    </row>
    <row r="22" spans="1:15" s="35" customFormat="1" ht="18.75">
      <c r="A22" s="25"/>
      <c r="B22" s="36"/>
      <c r="C22" s="14"/>
      <c r="D22" s="14">
        <v>5105010103</v>
      </c>
      <c r="E22" s="27" t="s">
        <v>36</v>
      </c>
      <c r="F22" s="28">
        <v>161749.38</v>
      </c>
      <c r="G22" s="29"/>
      <c r="H22" s="30"/>
      <c r="I22" s="29"/>
      <c r="J22" s="31"/>
      <c r="K22" s="32"/>
      <c r="L22" s="33"/>
      <c r="M22" s="33"/>
      <c r="N22" s="34"/>
      <c r="O22" s="34">
        <f t="shared" si="0"/>
        <v>161749.38</v>
      </c>
    </row>
    <row r="23" spans="1:15" s="35" customFormat="1" ht="18.75">
      <c r="A23" s="25"/>
      <c r="B23" s="36"/>
      <c r="C23" s="14"/>
      <c r="D23" s="14">
        <v>5105010105</v>
      </c>
      <c r="E23" s="27" t="s">
        <v>37</v>
      </c>
      <c r="F23" s="28">
        <v>546386.6599999999</v>
      </c>
      <c r="G23" s="29"/>
      <c r="H23" s="30"/>
      <c r="I23" s="29"/>
      <c r="J23" s="31"/>
      <c r="K23" s="32"/>
      <c r="L23" s="33"/>
      <c r="M23" s="33"/>
      <c r="N23" s="34"/>
      <c r="O23" s="34">
        <f t="shared" si="0"/>
        <v>546386.6599999999</v>
      </c>
    </row>
    <row r="24" spans="1:15" s="35" customFormat="1" ht="18.75">
      <c r="A24" s="25"/>
      <c r="B24" s="36"/>
      <c r="C24" s="14"/>
      <c r="D24" s="14">
        <v>5105010107</v>
      </c>
      <c r="E24" s="27" t="s">
        <v>38</v>
      </c>
      <c r="F24" s="28">
        <v>57468.48999999999</v>
      </c>
      <c r="G24" s="29"/>
      <c r="H24" s="30"/>
      <c r="I24" s="29"/>
      <c r="J24" s="31"/>
      <c r="K24" s="32"/>
      <c r="L24" s="33"/>
      <c r="M24" s="33"/>
      <c r="N24" s="34"/>
      <c r="O24" s="34">
        <f t="shared" si="0"/>
        <v>57468.48999999999</v>
      </c>
    </row>
    <row r="25" spans="1:15" s="35" customFormat="1" ht="18.75">
      <c r="A25" s="25"/>
      <c r="B25" s="36"/>
      <c r="C25" s="14"/>
      <c r="D25" s="14">
        <v>5105010109</v>
      </c>
      <c r="E25" s="27" t="s">
        <v>39</v>
      </c>
      <c r="F25" s="28">
        <v>156560.3400000001</v>
      </c>
      <c r="G25" s="29"/>
      <c r="H25" s="30"/>
      <c r="I25" s="29"/>
      <c r="J25" s="31"/>
      <c r="K25" s="32"/>
      <c r="L25" s="33"/>
      <c r="M25" s="33"/>
      <c r="N25" s="34"/>
      <c r="O25" s="34">
        <f t="shared" si="0"/>
        <v>156560.3400000001</v>
      </c>
    </row>
    <row r="26" spans="1:15" s="35" customFormat="1" ht="18.75">
      <c r="A26" s="25"/>
      <c r="B26" s="36"/>
      <c r="C26" s="14"/>
      <c r="D26" s="14">
        <v>5105010111</v>
      </c>
      <c r="E26" s="27" t="s">
        <v>40</v>
      </c>
      <c r="F26" s="28">
        <v>349843.6300000001</v>
      </c>
      <c r="G26" s="29"/>
      <c r="H26" s="30"/>
      <c r="I26" s="29"/>
      <c r="J26" s="31"/>
      <c r="K26" s="32"/>
      <c r="L26" s="33"/>
      <c r="M26" s="33"/>
      <c r="N26" s="34"/>
      <c r="O26" s="34">
        <f t="shared" si="0"/>
        <v>349843.6300000001</v>
      </c>
    </row>
    <row r="27" spans="1:15" s="35" customFormat="1" ht="18.75">
      <c r="A27" s="25"/>
      <c r="B27" s="36"/>
      <c r="C27" s="14"/>
      <c r="D27" s="14">
        <v>5105010113</v>
      </c>
      <c r="E27" s="27" t="s">
        <v>41</v>
      </c>
      <c r="F27" s="28">
        <v>6282.0599999999995</v>
      </c>
      <c r="G27" s="29"/>
      <c r="H27" s="30"/>
      <c r="I27" s="29"/>
      <c r="J27" s="31"/>
      <c r="K27" s="32"/>
      <c r="L27" s="33"/>
      <c r="M27" s="33"/>
      <c r="N27" s="34"/>
      <c r="O27" s="34">
        <f t="shared" si="0"/>
        <v>6282.0599999999995</v>
      </c>
    </row>
    <row r="28" spans="1:15" s="35" customFormat="1" ht="18.75">
      <c r="A28" s="25"/>
      <c r="B28" s="36"/>
      <c r="C28" s="14"/>
      <c r="D28" s="14">
        <v>5105010115</v>
      </c>
      <c r="E28" s="27" t="s">
        <v>42</v>
      </c>
      <c r="F28" s="28">
        <v>25292.570000000003</v>
      </c>
      <c r="G28" s="29"/>
      <c r="H28" s="30"/>
      <c r="I28" s="29"/>
      <c r="J28" s="31"/>
      <c r="K28" s="32"/>
      <c r="L28" s="33"/>
      <c r="M28" s="33"/>
      <c r="N28" s="34"/>
      <c r="O28" s="34">
        <f t="shared" si="0"/>
        <v>25292.570000000003</v>
      </c>
    </row>
    <row r="29" spans="1:15" s="35" customFormat="1" ht="18.75">
      <c r="A29" s="25"/>
      <c r="B29" s="36"/>
      <c r="C29" s="14"/>
      <c r="D29" s="14">
        <v>5105010127</v>
      </c>
      <c r="E29" s="27" t="s">
        <v>43</v>
      </c>
      <c r="F29" s="28">
        <v>128439.32999999993</v>
      </c>
      <c r="G29" s="29"/>
      <c r="H29" s="30"/>
      <c r="I29" s="29"/>
      <c r="J29" s="31"/>
      <c r="K29" s="32"/>
      <c r="L29" s="33"/>
      <c r="M29" s="33"/>
      <c r="N29" s="34"/>
      <c r="O29" s="34">
        <f t="shared" si="0"/>
        <v>128439.32999999993</v>
      </c>
    </row>
    <row r="30" spans="1:15" s="35" customFormat="1" ht="18.75">
      <c r="A30" s="25"/>
      <c r="B30" s="36"/>
      <c r="C30" s="14"/>
      <c r="D30" s="14">
        <v>5105010131</v>
      </c>
      <c r="E30" s="27" t="s">
        <v>44</v>
      </c>
      <c r="F30" s="28">
        <v>1632.44</v>
      </c>
      <c r="G30" s="29"/>
      <c r="H30" s="30"/>
      <c r="I30" s="29"/>
      <c r="J30" s="31"/>
      <c r="K30" s="32"/>
      <c r="L30" s="33"/>
      <c r="M30" s="33"/>
      <c r="N30" s="34"/>
      <c r="O30" s="34">
        <f t="shared" si="0"/>
        <v>1632.44</v>
      </c>
    </row>
    <row r="31" spans="1:15" s="35" customFormat="1" ht="18.75">
      <c r="A31" s="25"/>
      <c r="B31" s="36"/>
      <c r="C31" s="14"/>
      <c r="D31" s="14">
        <v>5203010109</v>
      </c>
      <c r="E31" s="27" t="s">
        <v>45</v>
      </c>
      <c r="F31" s="28">
        <v>1</v>
      </c>
      <c r="G31" s="29"/>
      <c r="H31" s="30"/>
      <c r="I31" s="29"/>
      <c r="J31" s="31"/>
      <c r="K31" s="32"/>
      <c r="L31" s="33"/>
      <c r="M31" s="33"/>
      <c r="N31" s="34"/>
      <c r="O31" s="34">
        <f t="shared" si="0"/>
        <v>1</v>
      </c>
    </row>
    <row r="32" spans="1:15" s="35" customFormat="1" ht="18.75">
      <c r="A32" s="25"/>
      <c r="B32" s="36"/>
      <c r="C32" s="14"/>
      <c r="D32" s="14">
        <v>5203010111</v>
      </c>
      <c r="E32" s="27" t="s">
        <v>46</v>
      </c>
      <c r="F32" s="28">
        <v>1</v>
      </c>
      <c r="G32" s="29"/>
      <c r="H32" s="30"/>
      <c r="I32" s="29"/>
      <c r="J32" s="31"/>
      <c r="K32" s="32"/>
      <c r="L32" s="33"/>
      <c r="M32" s="33"/>
      <c r="N32" s="34"/>
      <c r="O32" s="34">
        <f t="shared" si="0"/>
        <v>1</v>
      </c>
    </row>
    <row r="33" spans="1:15" s="35" customFormat="1" ht="18.75">
      <c r="A33" s="25"/>
      <c r="B33" s="36"/>
      <c r="C33" s="14"/>
      <c r="D33" s="14">
        <v>5203010114</v>
      </c>
      <c r="E33" s="27" t="s">
        <v>47</v>
      </c>
      <c r="F33" s="28">
        <v>1</v>
      </c>
      <c r="G33" s="29"/>
      <c r="H33" s="30"/>
      <c r="I33" s="29"/>
      <c r="J33" s="31"/>
      <c r="K33" s="32"/>
      <c r="L33" s="33"/>
      <c r="M33" s="33"/>
      <c r="N33" s="34"/>
      <c r="O33" s="34">
        <f t="shared" si="0"/>
        <v>1</v>
      </c>
    </row>
    <row r="34" spans="1:15" s="35" customFormat="1" ht="18.75">
      <c r="A34" s="25"/>
      <c r="B34" s="36"/>
      <c r="C34" s="14"/>
      <c r="D34" s="14">
        <v>5203010120</v>
      </c>
      <c r="E34" s="27" t="s">
        <v>48</v>
      </c>
      <c r="F34" s="28">
        <v>9</v>
      </c>
      <c r="G34" s="29"/>
      <c r="H34" s="30"/>
      <c r="I34" s="29"/>
      <c r="J34" s="31"/>
      <c r="K34" s="32"/>
      <c r="L34" s="33"/>
      <c r="M34" s="33"/>
      <c r="N34" s="34"/>
      <c r="O34" s="34">
        <f t="shared" si="0"/>
        <v>9</v>
      </c>
    </row>
    <row r="35" spans="1:15" s="35" customFormat="1" ht="18.75">
      <c r="A35" s="25"/>
      <c r="B35" s="36"/>
      <c r="C35" s="14"/>
      <c r="D35" s="14">
        <v>5212010199</v>
      </c>
      <c r="E35" s="27" t="s">
        <v>49</v>
      </c>
      <c r="F35" s="28"/>
      <c r="G35" s="29"/>
      <c r="H35" s="30"/>
      <c r="I35" s="29"/>
      <c r="J35" s="31"/>
      <c r="K35" s="32"/>
      <c r="L35" s="33">
        <v>426800</v>
      </c>
      <c r="M35" s="33"/>
      <c r="N35" s="34"/>
      <c r="O35" s="34">
        <f aca="true" t="shared" si="1" ref="O35:O66">SUM(F35:N35)</f>
        <v>426800</v>
      </c>
    </row>
    <row r="36" spans="1:15" s="47" customFormat="1" ht="21.75" customHeight="1">
      <c r="A36" s="37"/>
      <c r="B36" s="38"/>
      <c r="C36" s="39" t="s">
        <v>50</v>
      </c>
      <c r="D36" s="40"/>
      <c r="E36" s="41"/>
      <c r="F36" s="42">
        <f aca="true" t="shared" si="2" ref="F36:N36">SUM(F3:F35)</f>
        <v>1896474.45</v>
      </c>
      <c r="G36" s="43">
        <f t="shared" si="2"/>
        <v>569795.19</v>
      </c>
      <c r="H36" s="44">
        <f t="shared" si="2"/>
        <v>0</v>
      </c>
      <c r="I36" s="43">
        <f t="shared" si="2"/>
        <v>404763</v>
      </c>
      <c r="J36" s="45">
        <f t="shared" si="2"/>
        <v>416432.6</v>
      </c>
      <c r="K36" s="44">
        <f t="shared" si="2"/>
        <v>119328.81</v>
      </c>
      <c r="L36" s="46">
        <f t="shared" si="2"/>
        <v>5525999.3</v>
      </c>
      <c r="M36" s="46">
        <f t="shared" si="2"/>
        <v>0</v>
      </c>
      <c r="N36" s="46">
        <f t="shared" si="2"/>
        <v>0</v>
      </c>
      <c r="O36" s="46">
        <f t="shared" si="1"/>
        <v>8932793.35</v>
      </c>
    </row>
    <row r="37" spans="1:15" s="47" customFormat="1" ht="21.75" customHeight="1">
      <c r="A37" s="37"/>
      <c r="B37" s="48"/>
      <c r="C37" s="49" t="s">
        <v>51</v>
      </c>
      <c r="D37" s="49">
        <v>5101010101</v>
      </c>
      <c r="E37" s="27" t="s">
        <v>52</v>
      </c>
      <c r="F37" s="50">
        <v>16619085.69</v>
      </c>
      <c r="G37" s="51"/>
      <c r="H37" s="52"/>
      <c r="I37" s="51"/>
      <c r="J37" s="53"/>
      <c r="K37" s="54"/>
      <c r="L37" s="51"/>
      <c r="M37" s="51"/>
      <c r="N37" s="55"/>
      <c r="O37" s="34">
        <f t="shared" si="1"/>
        <v>16619085.69</v>
      </c>
    </row>
    <row r="38" spans="1:15" s="47" customFormat="1" ht="21.75" customHeight="1">
      <c r="A38" s="37"/>
      <c r="B38" s="48"/>
      <c r="C38" s="56"/>
      <c r="D38" s="49">
        <v>5101010109</v>
      </c>
      <c r="E38" s="27" t="s">
        <v>53</v>
      </c>
      <c r="F38" s="50">
        <v>20201.41</v>
      </c>
      <c r="G38" s="51"/>
      <c r="H38" s="52"/>
      <c r="I38" s="51"/>
      <c r="J38" s="53"/>
      <c r="K38" s="54"/>
      <c r="L38" s="51"/>
      <c r="M38" s="51"/>
      <c r="N38" s="55"/>
      <c r="O38" s="34">
        <f t="shared" si="1"/>
        <v>20201.41</v>
      </c>
    </row>
    <row r="39" spans="1:15" s="47" customFormat="1" ht="21.75" customHeight="1">
      <c r="A39" s="37"/>
      <c r="B39" s="48"/>
      <c r="C39" s="56"/>
      <c r="D39" s="49">
        <v>5101010113</v>
      </c>
      <c r="E39" s="27" t="s">
        <v>54</v>
      </c>
      <c r="F39" s="50">
        <v>3831245.42</v>
      </c>
      <c r="G39" s="51"/>
      <c r="H39" s="52"/>
      <c r="I39" s="51"/>
      <c r="J39" s="53"/>
      <c r="K39" s="54"/>
      <c r="L39" s="51"/>
      <c r="M39" s="51"/>
      <c r="N39" s="55"/>
      <c r="O39" s="34">
        <f t="shared" si="1"/>
        <v>3831245.42</v>
      </c>
    </row>
    <row r="40" spans="1:15" s="47" customFormat="1" ht="21.75" customHeight="1">
      <c r="A40" s="37"/>
      <c r="B40" s="48"/>
      <c r="C40" s="56"/>
      <c r="D40" s="49">
        <v>5101020103</v>
      </c>
      <c r="E40" s="27" t="s">
        <v>55</v>
      </c>
      <c r="F40" s="50">
        <v>320259.54</v>
      </c>
      <c r="G40" s="51"/>
      <c r="H40" s="52"/>
      <c r="I40" s="51"/>
      <c r="J40" s="53"/>
      <c r="K40" s="54"/>
      <c r="L40" s="51"/>
      <c r="M40" s="51"/>
      <c r="N40" s="55"/>
      <c r="O40" s="34">
        <f t="shared" si="1"/>
        <v>320259.54</v>
      </c>
    </row>
    <row r="41" spans="1:15" s="47" customFormat="1" ht="21.75" customHeight="1">
      <c r="A41" s="37"/>
      <c r="B41" s="48"/>
      <c r="C41" s="56"/>
      <c r="D41" s="49">
        <v>5101020104</v>
      </c>
      <c r="E41" s="27" t="s">
        <v>56</v>
      </c>
      <c r="F41" s="50">
        <v>480389.75</v>
      </c>
      <c r="G41" s="51"/>
      <c r="H41" s="52"/>
      <c r="I41" s="51"/>
      <c r="J41" s="53"/>
      <c r="K41" s="54"/>
      <c r="L41" s="51"/>
      <c r="M41" s="51"/>
      <c r="N41" s="55"/>
      <c r="O41" s="34">
        <f t="shared" si="1"/>
        <v>480389.75</v>
      </c>
    </row>
    <row r="42" spans="1:15" s="47" customFormat="1" ht="21.75" customHeight="1">
      <c r="A42" s="37"/>
      <c r="B42" s="48"/>
      <c r="C42" s="56"/>
      <c r="D42" s="49">
        <v>5101020105</v>
      </c>
      <c r="E42" s="27" t="s">
        <v>57</v>
      </c>
      <c r="F42" s="50">
        <v>102419.79</v>
      </c>
      <c r="G42" s="51"/>
      <c r="H42" s="52"/>
      <c r="I42" s="51"/>
      <c r="J42" s="53"/>
      <c r="K42" s="54"/>
      <c r="L42" s="51"/>
      <c r="M42" s="51"/>
      <c r="N42" s="55"/>
      <c r="O42" s="34">
        <f t="shared" si="1"/>
        <v>102419.79</v>
      </c>
    </row>
    <row r="43" spans="1:15" s="47" customFormat="1" ht="21.75" customHeight="1">
      <c r="A43" s="37"/>
      <c r="B43" s="48"/>
      <c r="C43" s="56"/>
      <c r="D43" s="49">
        <v>5101020113</v>
      </c>
      <c r="E43" s="27" t="s">
        <v>58</v>
      </c>
      <c r="F43" s="50">
        <v>13749.01</v>
      </c>
      <c r="G43" s="51"/>
      <c r="H43" s="52"/>
      <c r="I43" s="51"/>
      <c r="J43" s="53"/>
      <c r="K43" s="54"/>
      <c r="L43" s="51"/>
      <c r="M43" s="51"/>
      <c r="N43" s="55"/>
      <c r="O43" s="34">
        <f t="shared" si="1"/>
        <v>13749.01</v>
      </c>
    </row>
    <row r="44" spans="1:15" s="47" customFormat="1" ht="21.75" customHeight="1">
      <c r="A44" s="37"/>
      <c r="B44" s="48"/>
      <c r="C44" s="56"/>
      <c r="D44" s="49">
        <v>5101030205</v>
      </c>
      <c r="E44" s="27" t="s">
        <v>24</v>
      </c>
      <c r="F44" s="50">
        <v>1433752.24</v>
      </c>
      <c r="G44" s="51"/>
      <c r="H44" s="52"/>
      <c r="I44" s="51"/>
      <c r="J44" s="53"/>
      <c r="K44" s="54"/>
      <c r="L44" s="51"/>
      <c r="M44" s="51"/>
      <c r="N44" s="55"/>
      <c r="O44" s="34">
        <f t="shared" si="1"/>
        <v>1433752.24</v>
      </c>
    </row>
    <row r="45" spans="1:15" s="47" customFormat="1" ht="21.75" customHeight="1">
      <c r="A45" s="37"/>
      <c r="B45" s="48"/>
      <c r="C45" s="56"/>
      <c r="D45" s="49">
        <v>5101030206</v>
      </c>
      <c r="E45" s="27" t="s">
        <v>59</v>
      </c>
      <c r="F45" s="50">
        <v>587679.65</v>
      </c>
      <c r="G45" s="51"/>
      <c r="H45" s="52"/>
      <c r="I45" s="51"/>
      <c r="J45" s="53"/>
      <c r="K45" s="54"/>
      <c r="L45" s="51"/>
      <c r="M45" s="51"/>
      <c r="N45" s="55"/>
      <c r="O45" s="34">
        <f t="shared" si="1"/>
        <v>587679.65</v>
      </c>
    </row>
    <row r="46" spans="1:15" s="47" customFormat="1" ht="21.75" customHeight="1">
      <c r="A46" s="37"/>
      <c r="B46" s="48"/>
      <c r="C46" s="56"/>
      <c r="D46" s="49">
        <v>5101030207</v>
      </c>
      <c r="E46" s="27" t="s">
        <v>60</v>
      </c>
      <c r="F46" s="50">
        <v>63101.89</v>
      </c>
      <c r="G46" s="51"/>
      <c r="H46" s="52"/>
      <c r="I46" s="51"/>
      <c r="J46" s="53"/>
      <c r="K46" s="54"/>
      <c r="L46" s="51"/>
      <c r="M46" s="51"/>
      <c r="N46" s="55"/>
      <c r="O46" s="34">
        <f t="shared" si="1"/>
        <v>63101.89</v>
      </c>
    </row>
    <row r="47" spans="1:15" s="47" customFormat="1" ht="21.75" customHeight="1">
      <c r="A47" s="37"/>
      <c r="B47" s="48"/>
      <c r="C47" s="56"/>
      <c r="D47" s="49">
        <v>5101030208</v>
      </c>
      <c r="E47" s="27" t="s">
        <v>61</v>
      </c>
      <c r="F47" s="50">
        <v>7013.4</v>
      </c>
      <c r="G47" s="51"/>
      <c r="H47" s="52"/>
      <c r="I47" s="51"/>
      <c r="J47" s="53"/>
      <c r="K47" s="54"/>
      <c r="L47" s="51"/>
      <c r="M47" s="51"/>
      <c r="N47" s="55"/>
      <c r="O47" s="34">
        <f t="shared" si="1"/>
        <v>7013.4</v>
      </c>
    </row>
    <row r="48" spans="1:15" s="47" customFormat="1" ht="21.75" customHeight="1">
      <c r="A48" s="37"/>
      <c r="B48" s="48"/>
      <c r="C48" s="56"/>
      <c r="D48" s="49">
        <v>5104010112</v>
      </c>
      <c r="E48" s="27" t="s">
        <v>32</v>
      </c>
      <c r="F48" s="50">
        <v>200742.22</v>
      </c>
      <c r="G48" s="51"/>
      <c r="H48" s="52"/>
      <c r="I48" s="51"/>
      <c r="J48" s="53"/>
      <c r="K48" s="54"/>
      <c r="L48" s="51"/>
      <c r="M48" s="51"/>
      <c r="N48" s="55"/>
      <c r="O48" s="34">
        <f t="shared" si="1"/>
        <v>200742.22</v>
      </c>
    </row>
    <row r="49" spans="1:15" s="47" customFormat="1" ht="21.75" customHeight="1">
      <c r="A49" s="37"/>
      <c r="B49" s="48"/>
      <c r="C49" s="56"/>
      <c r="D49" s="49">
        <v>5104010113</v>
      </c>
      <c r="E49" s="27" t="s">
        <v>62</v>
      </c>
      <c r="F49" s="50">
        <v>202382.5</v>
      </c>
      <c r="G49" s="51"/>
      <c r="H49" s="52"/>
      <c r="I49" s="51"/>
      <c r="J49" s="53"/>
      <c r="K49" s="54"/>
      <c r="L49" s="51"/>
      <c r="M49" s="51"/>
      <c r="N49" s="55"/>
      <c r="O49" s="34">
        <f t="shared" si="1"/>
        <v>202382.5</v>
      </c>
    </row>
    <row r="50" spans="1:15" s="47" customFormat="1" ht="21.75" customHeight="1">
      <c r="A50" s="37"/>
      <c r="B50" s="48"/>
      <c r="C50" s="56"/>
      <c r="D50" s="49">
        <v>5104020101</v>
      </c>
      <c r="E50" s="27" t="s">
        <v>63</v>
      </c>
      <c r="F50" s="50">
        <f>607803.31-58775.03</f>
        <v>549028.28</v>
      </c>
      <c r="G50" s="51"/>
      <c r="H50" s="52"/>
      <c r="I50" s="51"/>
      <c r="J50" s="53"/>
      <c r="K50" s="54"/>
      <c r="L50" s="51"/>
      <c r="M50" s="51"/>
      <c r="N50" s="55"/>
      <c r="O50" s="34">
        <f t="shared" si="1"/>
        <v>549028.28</v>
      </c>
    </row>
    <row r="51" spans="1:15" s="47" customFormat="1" ht="21.75" customHeight="1">
      <c r="A51" s="37"/>
      <c r="B51" s="48"/>
      <c r="C51" s="56"/>
      <c r="D51" s="49">
        <v>5104020103</v>
      </c>
      <c r="E51" s="27" t="s">
        <v>64</v>
      </c>
      <c r="F51" s="50">
        <f>43898.36-2667.17</f>
        <v>41231.19</v>
      </c>
      <c r="G51" s="51"/>
      <c r="H51" s="52"/>
      <c r="I51" s="51"/>
      <c r="J51" s="53"/>
      <c r="K51" s="54"/>
      <c r="L51" s="51"/>
      <c r="M51" s="51"/>
      <c r="N51" s="55"/>
      <c r="O51" s="34">
        <f t="shared" si="1"/>
        <v>41231.19</v>
      </c>
    </row>
    <row r="52" spans="1:15" s="47" customFormat="1" ht="21.75" customHeight="1">
      <c r="A52" s="37"/>
      <c r="B52" s="48"/>
      <c r="C52" s="56"/>
      <c r="D52" s="49">
        <v>5104020105</v>
      </c>
      <c r="E52" s="27" t="s">
        <v>65</v>
      </c>
      <c r="F52" s="50">
        <v>203204.15</v>
      </c>
      <c r="G52" s="51"/>
      <c r="H52" s="52"/>
      <c r="I52" s="51"/>
      <c r="J52" s="53"/>
      <c r="K52" s="54"/>
      <c r="L52" s="51"/>
      <c r="M52" s="51"/>
      <c r="N52" s="55"/>
      <c r="O52" s="34">
        <f t="shared" si="1"/>
        <v>203204.15</v>
      </c>
    </row>
    <row r="53" spans="1:15" s="47" customFormat="1" ht="21.75" customHeight="1">
      <c r="A53" s="37"/>
      <c r="B53" s="48"/>
      <c r="C53" s="56"/>
      <c r="D53" s="49">
        <v>5104020106</v>
      </c>
      <c r="E53" s="27" t="s">
        <v>66</v>
      </c>
      <c r="F53" s="50">
        <v>5764.01</v>
      </c>
      <c r="G53" s="51"/>
      <c r="H53" s="52"/>
      <c r="I53" s="51"/>
      <c r="J53" s="53"/>
      <c r="K53" s="54"/>
      <c r="L53" s="51"/>
      <c r="M53" s="51"/>
      <c r="N53" s="55"/>
      <c r="O53" s="34">
        <f t="shared" si="1"/>
        <v>5764.01</v>
      </c>
    </row>
    <row r="54" spans="1:15" s="47" customFormat="1" ht="21.75" customHeight="1">
      <c r="A54" s="37"/>
      <c r="B54" s="48"/>
      <c r="C54" s="56"/>
      <c r="D54" s="49">
        <v>5104020107</v>
      </c>
      <c r="E54" s="27" t="s">
        <v>67</v>
      </c>
      <c r="F54" s="50">
        <v>125350.53</v>
      </c>
      <c r="G54" s="51"/>
      <c r="H54" s="52"/>
      <c r="I54" s="51"/>
      <c r="J54" s="53"/>
      <c r="K54" s="54"/>
      <c r="L54" s="51"/>
      <c r="M54" s="51"/>
      <c r="N54" s="55"/>
      <c r="O54" s="34">
        <f t="shared" si="1"/>
        <v>125350.53</v>
      </c>
    </row>
    <row r="55" spans="1:15" s="47" customFormat="1" ht="21.75" customHeight="1">
      <c r="A55" s="57"/>
      <c r="B55" s="58"/>
      <c r="C55" s="39" t="s">
        <v>68</v>
      </c>
      <c r="D55" s="40"/>
      <c r="E55" s="41"/>
      <c r="F55" s="44">
        <f aca="true" t="shared" si="3" ref="F55:N55">SUM(F37:F54)</f>
        <v>24806600.669999998</v>
      </c>
      <c r="G55" s="59">
        <f t="shared" si="3"/>
        <v>0</v>
      </c>
      <c r="H55" s="44">
        <f t="shared" si="3"/>
        <v>0</v>
      </c>
      <c r="I55" s="43">
        <f t="shared" si="3"/>
        <v>0</v>
      </c>
      <c r="J55" s="45">
        <f t="shared" si="3"/>
        <v>0</v>
      </c>
      <c r="K55" s="44">
        <f t="shared" si="3"/>
        <v>0</v>
      </c>
      <c r="L55" s="45">
        <f t="shared" si="3"/>
        <v>0</v>
      </c>
      <c r="M55" s="45">
        <f t="shared" si="3"/>
        <v>0</v>
      </c>
      <c r="N55" s="45">
        <f t="shared" si="3"/>
        <v>0</v>
      </c>
      <c r="O55" s="46">
        <f t="shared" si="1"/>
        <v>24806600.669999998</v>
      </c>
    </row>
    <row r="56" spans="1:15" s="47" customFormat="1" ht="21.75" customHeight="1" thickBot="1">
      <c r="A56" s="60"/>
      <c r="B56" s="61"/>
      <c r="C56" s="62" t="s">
        <v>69</v>
      </c>
      <c r="D56" s="63"/>
      <c r="E56" s="64"/>
      <c r="F56" s="65">
        <f aca="true" t="shared" si="4" ref="F56:O56">SUM(F55,F36)</f>
        <v>26703075.119999997</v>
      </c>
      <c r="G56" s="66">
        <f t="shared" si="4"/>
        <v>569795.19</v>
      </c>
      <c r="H56" s="67">
        <f t="shared" si="4"/>
        <v>0</v>
      </c>
      <c r="I56" s="66">
        <f t="shared" si="4"/>
        <v>404763</v>
      </c>
      <c r="J56" s="68">
        <f t="shared" si="4"/>
        <v>416432.6</v>
      </c>
      <c r="K56" s="67">
        <f t="shared" si="4"/>
        <v>119328.81</v>
      </c>
      <c r="L56" s="69">
        <f t="shared" si="4"/>
        <v>5525999.3</v>
      </c>
      <c r="M56" s="69">
        <f t="shared" si="4"/>
        <v>0</v>
      </c>
      <c r="N56" s="69">
        <f t="shared" si="4"/>
        <v>0</v>
      </c>
      <c r="O56" s="69">
        <f t="shared" si="4"/>
        <v>33739394.019999996</v>
      </c>
    </row>
    <row r="57" spans="1:15" s="35" customFormat="1" ht="19.5" thickTop="1">
      <c r="A57" s="25">
        <v>700600006</v>
      </c>
      <c r="B57" s="70" t="s">
        <v>70</v>
      </c>
      <c r="C57" s="14" t="s">
        <v>16</v>
      </c>
      <c r="D57" s="14">
        <v>5101010108</v>
      </c>
      <c r="E57" s="27" t="s">
        <v>17</v>
      </c>
      <c r="F57" s="28"/>
      <c r="G57" s="29"/>
      <c r="H57" s="30"/>
      <c r="I57" s="29"/>
      <c r="J57" s="31"/>
      <c r="K57" s="32"/>
      <c r="L57" s="33"/>
      <c r="M57" s="33">
        <v>107460</v>
      </c>
      <c r="N57" s="34">
        <v>7170</v>
      </c>
      <c r="O57" s="34">
        <f aca="true" t="shared" si="5" ref="O57:O71">SUM(F57:N57)</f>
        <v>114630</v>
      </c>
    </row>
    <row r="58" spans="1:15" s="35" customFormat="1" ht="18.75">
      <c r="A58" s="25"/>
      <c r="B58" s="36"/>
      <c r="C58" s="14"/>
      <c r="D58" s="14">
        <v>5101010115</v>
      </c>
      <c r="E58" s="27" t="s">
        <v>18</v>
      </c>
      <c r="F58" s="28"/>
      <c r="G58" s="29"/>
      <c r="H58" s="30"/>
      <c r="I58" s="29"/>
      <c r="J58" s="31"/>
      <c r="K58" s="32"/>
      <c r="L58" s="33"/>
      <c r="M58" s="33">
        <f>376400+30280</f>
        <v>406680</v>
      </c>
      <c r="N58" s="34"/>
      <c r="O58" s="34">
        <f t="shared" si="5"/>
        <v>406680</v>
      </c>
    </row>
    <row r="59" spans="1:15" s="35" customFormat="1" ht="18.75">
      <c r="A59" s="25"/>
      <c r="B59" s="36"/>
      <c r="C59" s="14"/>
      <c r="D59" s="14">
        <v>5101020106</v>
      </c>
      <c r="E59" s="27" t="s">
        <v>21</v>
      </c>
      <c r="F59" s="28"/>
      <c r="G59" s="29"/>
      <c r="H59" s="30"/>
      <c r="I59" s="29"/>
      <c r="J59" s="31"/>
      <c r="K59" s="32"/>
      <c r="L59" s="33"/>
      <c r="M59" s="33">
        <f>13309+1175</f>
        <v>14484</v>
      </c>
      <c r="N59" s="34"/>
      <c r="O59" s="34">
        <f t="shared" si="5"/>
        <v>14484</v>
      </c>
    </row>
    <row r="60" spans="1:15" s="35" customFormat="1" ht="18.75">
      <c r="A60" s="25"/>
      <c r="B60" s="36"/>
      <c r="C60" s="14"/>
      <c r="D60" s="14">
        <v>5101030101</v>
      </c>
      <c r="E60" s="27" t="s">
        <v>23</v>
      </c>
      <c r="F60" s="28">
        <v>70565</v>
      </c>
      <c r="G60" s="29"/>
      <c r="H60" s="30"/>
      <c r="I60" s="29"/>
      <c r="J60" s="31"/>
      <c r="K60" s="32"/>
      <c r="L60" s="33"/>
      <c r="M60" s="33"/>
      <c r="N60" s="34"/>
      <c r="O60" s="34">
        <f t="shared" si="5"/>
        <v>70565</v>
      </c>
    </row>
    <row r="61" spans="1:15" s="35" customFormat="1" ht="18.75">
      <c r="A61" s="25"/>
      <c r="B61" s="36"/>
      <c r="C61" s="14"/>
      <c r="D61" s="14">
        <v>5101030205</v>
      </c>
      <c r="E61" s="27" t="s">
        <v>24</v>
      </c>
      <c r="F61" s="28">
        <v>68839.5</v>
      </c>
      <c r="G61" s="29"/>
      <c r="H61" s="30"/>
      <c r="I61" s="29"/>
      <c r="J61" s="31"/>
      <c r="K61" s="32"/>
      <c r="L61" s="33"/>
      <c r="M61" s="33"/>
      <c r="N61" s="34"/>
      <c r="O61" s="34">
        <f t="shared" si="5"/>
        <v>68839.5</v>
      </c>
    </row>
    <row r="62" spans="1:15" s="35" customFormat="1" ht="18.75">
      <c r="A62" s="25"/>
      <c r="B62" s="36"/>
      <c r="C62" s="14"/>
      <c r="D62" s="14">
        <v>5102010199</v>
      </c>
      <c r="E62" s="27" t="s">
        <v>25</v>
      </c>
      <c r="F62" s="28"/>
      <c r="G62" s="29"/>
      <c r="H62" s="30"/>
      <c r="I62" s="29"/>
      <c r="J62" s="31"/>
      <c r="K62" s="32"/>
      <c r="L62" s="33"/>
      <c r="M62" s="33">
        <v>21120</v>
      </c>
      <c r="N62" s="34"/>
      <c r="O62" s="34">
        <f t="shared" si="5"/>
        <v>21120</v>
      </c>
    </row>
    <row r="63" spans="1:15" s="35" customFormat="1" ht="18.75">
      <c r="A63" s="25"/>
      <c r="B63" s="36"/>
      <c r="C63" s="14"/>
      <c r="D63" s="14">
        <v>5103010102</v>
      </c>
      <c r="E63" s="27" t="s">
        <v>27</v>
      </c>
      <c r="F63" s="28"/>
      <c r="G63" s="29"/>
      <c r="H63" s="30"/>
      <c r="I63" s="29"/>
      <c r="J63" s="31"/>
      <c r="K63" s="32"/>
      <c r="L63" s="33"/>
      <c r="M63" s="33">
        <v>1440</v>
      </c>
      <c r="N63" s="34">
        <v>720</v>
      </c>
      <c r="O63" s="34">
        <f t="shared" si="5"/>
        <v>2160</v>
      </c>
    </row>
    <row r="64" spans="1:15" s="35" customFormat="1" ht="18.75">
      <c r="A64" s="25"/>
      <c r="B64" s="36"/>
      <c r="C64" s="14"/>
      <c r="D64" s="14">
        <v>5103010103</v>
      </c>
      <c r="E64" s="27" t="s">
        <v>28</v>
      </c>
      <c r="F64" s="28"/>
      <c r="G64" s="29"/>
      <c r="H64" s="30"/>
      <c r="I64" s="29"/>
      <c r="J64" s="31"/>
      <c r="K64" s="32"/>
      <c r="L64" s="33"/>
      <c r="M64" s="33">
        <v>3200</v>
      </c>
      <c r="N64" s="34">
        <v>800</v>
      </c>
      <c r="O64" s="34">
        <f t="shared" si="5"/>
        <v>4000</v>
      </c>
    </row>
    <row r="65" spans="1:15" s="35" customFormat="1" ht="18.75">
      <c r="A65" s="25"/>
      <c r="B65" s="36"/>
      <c r="C65" s="14"/>
      <c r="D65" s="14">
        <v>5103010199</v>
      </c>
      <c r="E65" s="27" t="s">
        <v>29</v>
      </c>
      <c r="F65" s="28"/>
      <c r="G65" s="29"/>
      <c r="H65" s="30"/>
      <c r="I65" s="29"/>
      <c r="J65" s="31"/>
      <c r="K65" s="32"/>
      <c r="L65" s="33"/>
      <c r="M65" s="33">
        <v>2755</v>
      </c>
      <c r="N65" s="34">
        <v>500</v>
      </c>
      <c r="O65" s="34">
        <f t="shared" si="5"/>
        <v>3255</v>
      </c>
    </row>
    <row r="66" spans="1:15" s="35" customFormat="1" ht="18.75">
      <c r="A66" s="25"/>
      <c r="B66" s="36"/>
      <c r="C66" s="14"/>
      <c r="D66" s="14">
        <v>5104010104</v>
      </c>
      <c r="E66" s="27" t="s">
        <v>30</v>
      </c>
      <c r="F66" s="28">
        <v>-124810.16000000002</v>
      </c>
      <c r="G66" s="29"/>
      <c r="H66" s="30"/>
      <c r="I66" s="29"/>
      <c r="J66" s="31"/>
      <c r="K66" s="32"/>
      <c r="L66" s="33"/>
      <c r="M66" s="33">
        <v>208519.11000000002</v>
      </c>
      <c r="N66" s="34">
        <v>56110.8</v>
      </c>
      <c r="O66" s="34">
        <f t="shared" si="5"/>
        <v>139819.75</v>
      </c>
    </row>
    <row r="67" spans="1:15" s="35" customFormat="1" ht="18.75">
      <c r="A67" s="25"/>
      <c r="B67" s="36"/>
      <c r="C67" s="14"/>
      <c r="D67" s="14">
        <v>5104010107</v>
      </c>
      <c r="E67" s="27" t="s">
        <v>31</v>
      </c>
      <c r="F67" s="28"/>
      <c r="G67" s="29"/>
      <c r="H67" s="30"/>
      <c r="I67" s="29"/>
      <c r="J67" s="31"/>
      <c r="K67" s="32"/>
      <c r="L67" s="33"/>
      <c r="M67" s="33">
        <v>1605</v>
      </c>
      <c r="N67" s="34">
        <v>167314.83000000002</v>
      </c>
      <c r="O67" s="34">
        <f t="shared" si="5"/>
        <v>168919.83000000002</v>
      </c>
    </row>
    <row r="68" spans="1:15" s="35" customFormat="1" ht="18.75">
      <c r="A68" s="25"/>
      <c r="B68" s="36"/>
      <c r="C68" s="14"/>
      <c r="D68" s="14">
        <v>5104010110</v>
      </c>
      <c r="E68" s="27" t="s">
        <v>71</v>
      </c>
      <c r="F68" s="28"/>
      <c r="G68" s="29"/>
      <c r="H68" s="30"/>
      <c r="I68" s="29"/>
      <c r="J68" s="31"/>
      <c r="K68" s="32"/>
      <c r="L68" s="33"/>
      <c r="M68" s="33"/>
      <c r="N68" s="34">
        <v>193210.09999999998</v>
      </c>
      <c r="O68" s="34">
        <f t="shared" si="5"/>
        <v>193210.09999999998</v>
      </c>
    </row>
    <row r="69" spans="1:15" s="35" customFormat="1" ht="18.75">
      <c r="A69" s="25"/>
      <c r="B69" s="36"/>
      <c r="C69" s="14"/>
      <c r="D69" s="14">
        <v>5104010112</v>
      </c>
      <c r="E69" s="27" t="s">
        <v>32</v>
      </c>
      <c r="F69" s="28"/>
      <c r="G69" s="29"/>
      <c r="H69" s="30"/>
      <c r="I69" s="29"/>
      <c r="J69" s="31"/>
      <c r="K69" s="32"/>
      <c r="L69" s="33"/>
      <c r="M69" s="33">
        <v>6500</v>
      </c>
      <c r="N69" s="34"/>
      <c r="O69" s="34">
        <f t="shared" si="5"/>
        <v>6500</v>
      </c>
    </row>
    <row r="70" spans="1:15" s="35" customFormat="1" ht="18.75">
      <c r="A70" s="25"/>
      <c r="B70" s="36"/>
      <c r="C70" s="14"/>
      <c r="D70" s="14">
        <v>5104030212</v>
      </c>
      <c r="E70" s="27" t="s">
        <v>35</v>
      </c>
      <c r="F70" s="28"/>
      <c r="G70" s="29"/>
      <c r="H70" s="30"/>
      <c r="I70" s="29"/>
      <c r="J70" s="31"/>
      <c r="K70" s="32"/>
      <c r="L70" s="33"/>
      <c r="M70" s="33">
        <v>58340.31</v>
      </c>
      <c r="N70" s="34"/>
      <c r="O70" s="34">
        <f t="shared" si="5"/>
        <v>58340.31</v>
      </c>
    </row>
    <row r="71" spans="1:15" s="47" customFormat="1" ht="21.75" customHeight="1">
      <c r="A71" s="57"/>
      <c r="B71" s="58"/>
      <c r="C71" s="39" t="s">
        <v>50</v>
      </c>
      <c r="D71" s="40"/>
      <c r="E71" s="41"/>
      <c r="F71" s="44">
        <f aca="true" t="shared" si="6" ref="F71:N71">SUM(F57:F70)</f>
        <v>14594.339999999982</v>
      </c>
      <c r="G71" s="59">
        <f t="shared" si="6"/>
        <v>0</v>
      </c>
      <c r="H71" s="44">
        <f t="shared" si="6"/>
        <v>0</v>
      </c>
      <c r="I71" s="43">
        <f t="shared" si="6"/>
        <v>0</v>
      </c>
      <c r="J71" s="45">
        <f t="shared" si="6"/>
        <v>0</v>
      </c>
      <c r="K71" s="44">
        <f t="shared" si="6"/>
        <v>0</v>
      </c>
      <c r="L71" s="45">
        <f t="shared" si="6"/>
        <v>0</v>
      </c>
      <c r="M71" s="45">
        <f t="shared" si="6"/>
        <v>832103.4199999999</v>
      </c>
      <c r="N71" s="45">
        <f t="shared" si="6"/>
        <v>425825.73</v>
      </c>
      <c r="O71" s="46">
        <f t="shared" si="5"/>
        <v>1272523.4899999998</v>
      </c>
    </row>
    <row r="72" spans="1:15" s="47" customFormat="1" ht="21.75" customHeight="1" thickBot="1">
      <c r="A72" s="60"/>
      <c r="B72" s="61"/>
      <c r="C72" s="62" t="s">
        <v>69</v>
      </c>
      <c r="D72" s="63"/>
      <c r="E72" s="64"/>
      <c r="F72" s="65">
        <f aca="true" t="shared" si="7" ref="F72:O72">SUM(F71)</f>
        <v>14594.339999999982</v>
      </c>
      <c r="G72" s="66">
        <f t="shared" si="7"/>
        <v>0</v>
      </c>
      <c r="H72" s="67">
        <f t="shared" si="7"/>
        <v>0</v>
      </c>
      <c r="I72" s="66">
        <f t="shared" si="7"/>
        <v>0</v>
      </c>
      <c r="J72" s="68">
        <f t="shared" si="7"/>
        <v>0</v>
      </c>
      <c r="K72" s="67">
        <f t="shared" si="7"/>
        <v>0</v>
      </c>
      <c r="L72" s="69">
        <f t="shared" si="7"/>
        <v>0</v>
      </c>
      <c r="M72" s="69">
        <f t="shared" si="7"/>
        <v>832103.4199999999</v>
      </c>
      <c r="N72" s="69">
        <f t="shared" si="7"/>
        <v>425825.73</v>
      </c>
      <c r="O72" s="69">
        <f t="shared" si="7"/>
        <v>1272523.4899999998</v>
      </c>
    </row>
    <row r="73" ht="19.5" thickTop="1"/>
  </sheetData>
  <sheetProtection/>
  <mergeCells count="10">
    <mergeCell ref="O1:O2"/>
    <mergeCell ref="K1:N1"/>
    <mergeCell ref="C36:E36"/>
    <mergeCell ref="C55:E55"/>
    <mergeCell ref="C56:E56"/>
    <mergeCell ref="C71:E71"/>
    <mergeCell ref="C72:E72"/>
    <mergeCell ref="A1:A2"/>
    <mergeCell ref="B1:B2"/>
    <mergeCell ref="C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9"/>
  <sheetViews>
    <sheetView workbookViewId="0" topLeftCell="A1">
      <selection activeCell="A2" sqref="A2:A9"/>
    </sheetView>
  </sheetViews>
  <sheetFormatPr defaultColWidth="9.00390625" defaultRowHeight="24" customHeight="1"/>
  <cols>
    <col min="1" max="1" width="9.875" style="0" customWidth="1"/>
    <col min="2" max="2" width="18.125" style="0" bestFit="1" customWidth="1"/>
    <col min="3" max="3" width="42.50390625" style="92" bestFit="1" customWidth="1"/>
    <col min="4" max="4" width="18.50390625" style="0" customWidth="1"/>
    <col min="5" max="5" width="13.75390625" style="97" customWidth="1"/>
  </cols>
  <sheetData>
    <row r="1" spans="1:5" ht="24" customHeight="1">
      <c r="A1" s="72" t="s">
        <v>0</v>
      </c>
      <c r="B1" s="73" t="s">
        <v>1</v>
      </c>
      <c r="C1" s="72" t="s">
        <v>72</v>
      </c>
      <c r="D1" s="74" t="s">
        <v>73</v>
      </c>
      <c r="E1" s="93" t="s">
        <v>74</v>
      </c>
    </row>
    <row r="2" spans="1:5" ht="24" customHeight="1">
      <c r="A2" s="75">
        <v>700600005</v>
      </c>
      <c r="B2" s="76" t="s">
        <v>15</v>
      </c>
      <c r="C2" s="77" t="s">
        <v>4</v>
      </c>
      <c r="D2" s="78" t="s">
        <v>11</v>
      </c>
      <c r="E2" s="94"/>
    </row>
    <row r="3" spans="1:6" ht="24" customHeight="1">
      <c r="A3" s="80"/>
      <c r="B3" s="81"/>
      <c r="C3" s="77" t="s">
        <v>5</v>
      </c>
      <c r="D3" s="98" t="s">
        <v>76</v>
      </c>
      <c r="E3" s="79"/>
      <c r="F3" s="99" t="s">
        <v>77</v>
      </c>
    </row>
    <row r="4" spans="1:5" ht="24" customHeight="1">
      <c r="A4" s="80"/>
      <c r="B4" s="81"/>
      <c r="C4" s="77" t="s">
        <v>6</v>
      </c>
      <c r="D4" s="78" t="s">
        <v>11</v>
      </c>
      <c r="E4" s="94"/>
    </row>
    <row r="5" spans="1:5" ht="24" customHeight="1">
      <c r="A5" s="80"/>
      <c r="B5" s="81"/>
      <c r="C5" s="77" t="s">
        <v>7</v>
      </c>
      <c r="D5" s="78" t="s">
        <v>11</v>
      </c>
      <c r="E5" s="94"/>
    </row>
    <row r="6" spans="1:5" ht="24" customHeight="1">
      <c r="A6" s="80"/>
      <c r="B6" s="81"/>
      <c r="C6" s="82" t="s">
        <v>8</v>
      </c>
      <c r="D6" s="78" t="s">
        <v>11</v>
      </c>
      <c r="E6" s="94"/>
    </row>
    <row r="7" spans="1:5" ht="24" customHeight="1">
      <c r="A7" s="80"/>
      <c r="B7" s="81"/>
      <c r="C7" s="83"/>
      <c r="D7" s="78" t="s">
        <v>13</v>
      </c>
      <c r="E7" s="94"/>
    </row>
    <row r="8" spans="1:5" ht="24" customHeight="1">
      <c r="A8" s="80"/>
      <c r="B8" s="81"/>
      <c r="C8" s="84"/>
      <c r="D8" s="78" t="s">
        <v>14</v>
      </c>
      <c r="E8" s="94"/>
    </row>
    <row r="9" spans="1:5" ht="24" customHeight="1">
      <c r="A9" s="85"/>
      <c r="B9" s="86"/>
      <c r="C9" s="87" t="s">
        <v>74</v>
      </c>
      <c r="D9" s="88"/>
      <c r="E9" s="95">
        <f>SUM(E2:E8)</f>
        <v>0</v>
      </c>
    </row>
    <row r="10" spans="1:5" ht="24" customHeight="1">
      <c r="A10" s="89" t="s">
        <v>75</v>
      </c>
      <c r="B10" s="90"/>
      <c r="C10" s="90"/>
      <c r="D10" s="91"/>
      <c r="E10" s="96">
        <v>33739394.019999996</v>
      </c>
    </row>
    <row r="11" spans="1:5" ht="24" customHeight="1">
      <c r="A11" s="75">
        <v>700600006</v>
      </c>
      <c r="B11" s="76" t="s">
        <v>70</v>
      </c>
      <c r="C11" s="77" t="s">
        <v>4</v>
      </c>
      <c r="D11" s="78" t="s">
        <v>11</v>
      </c>
      <c r="E11" s="94"/>
    </row>
    <row r="12" spans="1:6" ht="24" customHeight="1">
      <c r="A12" s="80"/>
      <c r="B12" s="81"/>
      <c r="C12" s="77" t="s">
        <v>5</v>
      </c>
      <c r="D12" s="98" t="s">
        <v>76</v>
      </c>
      <c r="E12" s="79"/>
      <c r="F12" s="99" t="s">
        <v>77</v>
      </c>
    </row>
    <row r="13" spans="1:5" ht="24" customHeight="1">
      <c r="A13" s="80"/>
      <c r="B13" s="81"/>
      <c r="C13" s="77" t="s">
        <v>6</v>
      </c>
      <c r="D13" s="78" t="s">
        <v>11</v>
      </c>
      <c r="E13" s="94"/>
    </row>
    <row r="14" spans="1:5" ht="24" customHeight="1">
      <c r="A14" s="80"/>
      <c r="B14" s="81"/>
      <c r="C14" s="77" t="s">
        <v>7</v>
      </c>
      <c r="D14" s="78" t="s">
        <v>11</v>
      </c>
      <c r="E14" s="94"/>
    </row>
    <row r="15" spans="1:5" ht="24" customHeight="1">
      <c r="A15" s="80"/>
      <c r="B15" s="81"/>
      <c r="C15" s="82" t="s">
        <v>8</v>
      </c>
      <c r="D15" s="78" t="s">
        <v>11</v>
      </c>
      <c r="E15" s="94"/>
    </row>
    <row r="16" spans="1:5" ht="24" customHeight="1">
      <c r="A16" s="80"/>
      <c r="B16" s="81"/>
      <c r="C16" s="83"/>
      <c r="D16" s="78" t="s">
        <v>13</v>
      </c>
      <c r="E16" s="94"/>
    </row>
    <row r="17" spans="1:5" ht="24" customHeight="1">
      <c r="A17" s="80"/>
      <c r="B17" s="81"/>
      <c r="C17" s="84"/>
      <c r="D17" s="78" t="s">
        <v>14</v>
      </c>
      <c r="E17" s="94"/>
    </row>
    <row r="18" spans="1:5" ht="24" customHeight="1">
      <c r="A18" s="85"/>
      <c r="B18" s="86"/>
      <c r="C18" s="87" t="s">
        <v>74</v>
      </c>
      <c r="D18" s="88"/>
      <c r="E18" s="95">
        <f>SUM(E11:E17)</f>
        <v>0</v>
      </c>
    </row>
    <row r="19" spans="1:5" ht="24" customHeight="1">
      <c r="A19" s="89" t="s">
        <v>75</v>
      </c>
      <c r="B19" s="90"/>
      <c r="C19" s="90"/>
      <c r="D19" s="91"/>
      <c r="E19" s="96">
        <v>1272523.4899999998</v>
      </c>
    </row>
  </sheetData>
  <sheetProtection/>
  <mergeCells count="8">
    <mergeCell ref="A11:A18"/>
    <mergeCell ref="B11:B18"/>
    <mergeCell ref="C15:C17"/>
    <mergeCell ref="A19:D19"/>
    <mergeCell ref="A2:A9"/>
    <mergeCell ref="B2:B9"/>
    <mergeCell ref="A10:D10"/>
    <mergeCell ref="C6:C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2013-10-17T05:30:32Z</dcterms:created>
  <dcterms:modified xsi:type="dcterms:W3CDTF">2013-10-17T05:32:29Z</dcterms:modified>
  <cp:category/>
  <cp:version/>
  <cp:contentType/>
  <cp:contentStatus/>
</cp:coreProperties>
</file>