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3995" windowHeight="7425" activeTab="0"/>
  </bookViews>
  <sheets>
    <sheet name="รายงานผลการตรวจสอบ" sheetId="1" r:id="rId1"/>
    <sheet name="สกม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<sst xmlns="http://schemas.openxmlformats.org/spreadsheetml/2006/main" count="88" uniqueCount="73">
  <si>
    <t>ศูนย์ต้นทุน</t>
  </si>
  <si>
    <t>หน่วยงาน</t>
  </si>
  <si>
    <t>ค่าใช้จ่าย</t>
  </si>
  <si>
    <t>ไม่ระบุกิจกรรมหลัก</t>
  </si>
  <si>
    <t>พัฒนาปรับปรุงพันธุ์สัตว์</t>
  </si>
  <si>
    <t>พัฒนาอาหารสัตว์</t>
  </si>
  <si>
    <t>ตรวจสอบรับรองคุณภาพสินค้าปศุสัตว์</t>
  </si>
  <si>
    <t>ผลรวมทั้งหมด</t>
  </si>
  <si>
    <t>ไม่ระบุกิจกรรมย่อย</t>
  </si>
  <si>
    <t>ด้านกฎหมาย</t>
  </si>
  <si>
    <t>สำนักกฎหมาย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</si>
  <si>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</si>
  <si>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</si>
  <si>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</si>
  <si>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</si>
  <si>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</si>
  <si>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</si>
  <si>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</si>
  <si>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</si>
  <si>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</si>
  <si>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</si>
  <si>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</si>
  <si>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</si>
  <si>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</si>
  <si>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</si>
  <si>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</si>
  <si>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ค่าธรรมเนียมทางกฎหมาย</t>
  </si>
  <si>
    <t>ค่าครุภัณฑ์มูลค่าต่ำกว่าเกณฑ์</t>
  </si>
  <si>
    <t>ค่าเช่าเบ็ดเตล็ด-บุคคลภายนอก</t>
  </si>
  <si>
    <t>ค่าเสื่อมราคา - ครุภัณฑ์สำนักงาน</t>
  </si>
  <si>
    <t>ค่าเสื่อมราคา - อุปกรณ์คอมพิวเตอร์</t>
  </si>
  <si>
    <t>ค่าจำหน่าย - อุปกรณ์คอมพิวเตอร์</t>
  </si>
  <si>
    <t>บัญชีค่าใช้จ่ายอื่น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</si>
  <si>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</si>
  <si>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</si>
  <si>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</si>
  <si>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</si>
  <si>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</si>
  <si>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</si>
  <si>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</si>
  <si>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</si>
  <si>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</si>
  <si>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</si>
  <si>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</si>
  <si>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</si>
  <si>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ค่าจ้างเหมาบริการ - หน่วยงานภาครัฐ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</si>
  <si>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</si>
  <si>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</si>
  <si>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</si>
  <si>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</si>
  <si>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</si>
  <si>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</si>
  <si>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</si>
  <si>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</si>
  <si>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</si>
  <si>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</si>
  <si>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</si>
  <si>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</si>
  <si>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พ.ศ.2556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</si>
  <si>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</si>
  <si>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</si>
  <si>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พ.ศ.2556 แล้ว </t>
  </si>
  <si>
    <t>ปรากฎว่า</t>
  </si>
  <si>
    <t>¨</t>
  </si>
  <si>
    <t xml:space="preserve">ถูกต้อง  ครบถ้วน  </t>
  </si>
  <si>
    <t xml:space="preserve">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</si>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</sst>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_ ;[Red]\-#,##0.00\ "/>
  </numFmts>
  <fonts count="30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sz val="10"/>
      <name val="Arial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37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20" borderId="1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8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88" fontId="22" fillId="22" borderId="18" xfId="60" applyNumberFormat="1" applyFont="1" applyFill="1" applyBorder="1" applyAlignment="1">
      <alignment horizontal="center" vertical="center"/>
    </xf>
    <xf numFmtId="188" fontId="22" fillId="0" borderId="19" xfId="60" applyNumberFormat="1" applyFont="1" applyFill="1" applyBorder="1" applyAlignment="1">
      <alignment horizontal="center" vertical="center"/>
    </xf>
    <xf numFmtId="188" fontId="22" fillId="0" borderId="18" xfId="60" applyNumberFormat="1" applyFont="1" applyFill="1" applyBorder="1" applyAlignment="1">
      <alignment horizontal="center" vertical="center"/>
    </xf>
    <xf numFmtId="188" fontId="22" fillId="0" borderId="20" xfId="60" applyNumberFormat="1" applyFont="1" applyFill="1" applyBorder="1" applyAlignment="1">
      <alignment horizontal="center" vertical="center"/>
    </xf>
    <xf numFmtId="188" fontId="22" fillId="0" borderId="15" xfId="6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188" fontId="22" fillId="22" borderId="24" xfId="60" applyNumberFormat="1" applyFont="1" applyFill="1" applyBorder="1" applyAlignment="1">
      <alignment horizontal="center" vertical="center"/>
    </xf>
    <xf numFmtId="188" fontId="22" fillId="0" borderId="25" xfId="60" applyNumberFormat="1" applyFont="1" applyFill="1" applyBorder="1" applyAlignment="1">
      <alignment horizontal="center" vertical="center"/>
    </xf>
    <xf numFmtId="188" fontId="22" fillId="0" borderId="23" xfId="6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49" fontId="23" fillId="0" borderId="26" xfId="75" applyNumberFormat="1" applyFont="1" applyFill="1" applyBorder="1" applyAlignment="1">
      <alignment vertical="center" wrapText="1"/>
      <protection/>
    </xf>
    <xf numFmtId="0" fontId="22" fillId="0" borderId="0" xfId="94" applyFont="1" applyFill="1" applyAlignment="1">
      <alignment horizontal="left" vertical="center"/>
      <protection/>
    </xf>
    <xf numFmtId="0" fontId="22" fillId="0" borderId="17" xfId="94" applyFont="1" applyFill="1" applyBorder="1" applyAlignment="1">
      <alignment horizontal="left" vertical="center"/>
      <protection/>
    </xf>
    <xf numFmtId="188" fontId="22" fillId="22" borderId="17" xfId="60" applyNumberFormat="1" applyFont="1" applyFill="1" applyBorder="1" applyAlignment="1">
      <alignment horizontal="right" vertical="center"/>
    </xf>
    <xf numFmtId="188" fontId="22" fillId="0" borderId="0" xfId="60" applyNumberFormat="1" applyFont="1" applyFill="1" applyAlignment="1">
      <alignment horizontal="right" vertical="center"/>
    </xf>
    <xf numFmtId="188" fontId="22" fillId="0" borderId="26" xfId="60" applyNumberFormat="1" applyFont="1" applyFill="1" applyBorder="1" applyAlignment="1">
      <alignment horizontal="right" vertical="center"/>
    </xf>
    <xf numFmtId="188" fontId="22" fillId="0" borderId="17" xfId="6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88" fontId="24" fillId="22" borderId="24" xfId="60" applyNumberFormat="1" applyFont="1" applyFill="1" applyBorder="1" applyAlignment="1">
      <alignment horizontal="right" vertical="center"/>
    </xf>
    <xf numFmtId="188" fontId="24" fillId="0" borderId="25" xfId="60" applyNumberFormat="1" applyFont="1" applyFill="1" applyBorder="1" applyAlignment="1">
      <alignment horizontal="right" vertical="center"/>
    </xf>
    <xf numFmtId="188" fontId="24" fillId="0" borderId="18" xfId="60" applyNumberFormat="1" applyFont="1" applyFill="1" applyBorder="1" applyAlignment="1">
      <alignment horizontal="right" vertical="center"/>
    </xf>
    <xf numFmtId="188" fontId="24" fillId="0" borderId="24" xfId="6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17" xfId="0" applyFont="1" applyFill="1" applyBorder="1" applyAlignment="1">
      <alignment vertical="center"/>
    </xf>
    <xf numFmtId="188" fontId="22" fillId="22" borderId="26" xfId="86" applyNumberFormat="1" applyFont="1" applyFill="1" applyBorder="1" applyAlignment="1">
      <alignment horizontal="right" vertical="center"/>
    </xf>
    <xf numFmtId="188" fontId="24" fillId="0" borderId="0" xfId="60" applyNumberFormat="1" applyFont="1" applyFill="1" applyBorder="1" applyAlignment="1">
      <alignment horizontal="right" vertical="center"/>
    </xf>
    <xf numFmtId="188" fontId="24" fillId="0" borderId="26" xfId="60" applyNumberFormat="1" applyFont="1" applyFill="1" applyBorder="1" applyAlignment="1">
      <alignment horizontal="right" vertical="center"/>
    </xf>
    <xf numFmtId="0" fontId="22" fillId="0" borderId="0" xfId="94" applyFont="1" applyFill="1" applyAlignment="1">
      <alignment vertical="center"/>
      <protection/>
    </xf>
    <xf numFmtId="0" fontId="24" fillId="0" borderId="2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188" fontId="24" fillId="22" borderId="18" xfId="60" applyNumberFormat="1" applyFont="1" applyFill="1" applyBorder="1" applyAlignment="1">
      <alignment horizontal="right" vertical="center"/>
    </xf>
    <xf numFmtId="188" fontId="24" fillId="0" borderId="20" xfId="60" applyNumberFormat="1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188" fontId="24" fillId="22" borderId="28" xfId="60" applyNumberFormat="1" applyFont="1" applyFill="1" applyBorder="1" applyAlignment="1">
      <alignment horizontal="right" vertical="center"/>
    </xf>
    <xf numFmtId="188" fontId="24" fillId="0" borderId="28" xfId="60" applyNumberFormat="1" applyFont="1" applyFill="1" applyBorder="1" applyAlignment="1">
      <alignment horizontal="right" vertical="center"/>
    </xf>
    <xf numFmtId="188" fontId="24" fillId="0" borderId="30" xfId="6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5" fillId="0" borderId="18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 vertical="top"/>
    </xf>
    <xf numFmtId="49" fontId="27" fillId="0" borderId="15" xfId="75" applyNumberFormat="1" applyFont="1" applyFill="1" applyBorder="1" applyAlignment="1">
      <alignment horizontal="left" vertical="top"/>
      <protection/>
    </xf>
    <xf numFmtId="40" fontId="27" fillId="0" borderId="18" xfId="0" applyNumberFormat="1" applyFont="1" applyFill="1" applyBorder="1" applyAlignment="1">
      <alignment vertical="top"/>
    </xf>
    <xf numFmtId="40" fontId="27" fillId="0" borderId="24" xfId="0" applyNumberFormat="1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top"/>
    </xf>
    <xf numFmtId="49" fontId="27" fillId="0" borderId="26" xfId="75" applyNumberFormat="1" applyFont="1" applyFill="1" applyBorder="1" applyAlignment="1">
      <alignment horizontal="left" vertical="top"/>
      <protection/>
    </xf>
    <xf numFmtId="40" fontId="27" fillId="0" borderId="21" xfId="0" applyNumberFormat="1" applyFont="1" applyFill="1" applyBorder="1" applyAlignment="1">
      <alignment vertical="top"/>
    </xf>
    <xf numFmtId="0" fontId="26" fillId="0" borderId="23" xfId="0" applyFont="1" applyFill="1" applyBorder="1" applyAlignment="1">
      <alignment horizontal="center" vertical="top"/>
    </xf>
    <xf numFmtId="49" fontId="27" fillId="0" borderId="21" xfId="75" applyNumberFormat="1" applyFont="1" applyFill="1" applyBorder="1" applyAlignment="1">
      <alignment horizontal="left" vertical="top"/>
      <protection/>
    </xf>
    <xf numFmtId="40" fontId="25" fillId="0" borderId="21" xfId="0" applyNumberFormat="1" applyFont="1" applyFill="1" applyBorder="1" applyAlignment="1">
      <alignment vertical="center"/>
    </xf>
    <xf numFmtId="40" fontId="25" fillId="0" borderId="24" xfId="0" applyNumberFormat="1" applyFont="1" applyFill="1" applyBorder="1" applyAlignment="1">
      <alignment vertical="center"/>
    </xf>
    <xf numFmtId="0" fontId="28" fillId="20" borderId="19" xfId="0" applyFont="1" applyFill="1" applyBorder="1" applyAlignment="1">
      <alignment horizontal="center"/>
    </xf>
    <xf numFmtId="0" fontId="28" fillId="20" borderId="22" xfId="0" applyFont="1" applyFill="1" applyBorder="1" applyAlignment="1">
      <alignment horizontal="center"/>
    </xf>
    <xf numFmtId="0" fontId="28" fillId="2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76" applyFont="1" applyAlignment="1">
      <alignment horizontal="center" vertical="center"/>
      <protection/>
    </xf>
    <xf numFmtId="0" fontId="27" fillId="0" borderId="0" xfId="76" applyFont="1">
      <alignment/>
      <protection/>
    </xf>
    <xf numFmtId="0" fontId="25" fillId="0" borderId="0" xfId="76" applyFont="1" applyAlignment="1">
      <alignment horizontal="center" vertical="center"/>
      <protection/>
    </xf>
    <xf numFmtId="0" fontId="25" fillId="0" borderId="0" xfId="76" applyFont="1">
      <alignment/>
      <protection/>
    </xf>
    <xf numFmtId="0" fontId="27" fillId="0" borderId="32" xfId="76" applyFont="1" applyBorder="1">
      <alignment/>
      <protection/>
    </xf>
    <xf numFmtId="0" fontId="27" fillId="0" borderId="0" xfId="76" applyFont="1" applyAlignment="1">
      <alignment horizontal="left" indent="2"/>
      <protection/>
    </xf>
    <xf numFmtId="0" fontId="29" fillId="0" borderId="0" xfId="76" applyFont="1" applyBorder="1">
      <alignment/>
      <protection/>
    </xf>
    <xf numFmtId="0" fontId="27" fillId="0" borderId="0" xfId="76" applyFont="1" applyBorder="1">
      <alignment/>
      <protection/>
    </xf>
    <xf numFmtId="0" fontId="27" fillId="0" borderId="33" xfId="76" applyFont="1" applyBorder="1">
      <alignment/>
      <protection/>
    </xf>
    <xf numFmtId="0" fontId="27" fillId="0" borderId="34" xfId="76" applyFont="1" applyBorder="1">
      <alignment/>
      <protection/>
    </xf>
    <xf numFmtId="0" fontId="27" fillId="0" borderId="0" xfId="76" applyFont="1" applyAlignment="1">
      <alignment horizontal="center"/>
      <protection/>
    </xf>
    <xf numFmtId="0" fontId="27" fillId="0" borderId="0" xfId="76" applyFont="1" applyAlignment="1">
      <alignment horizontal="right"/>
      <protection/>
    </xf>
    <xf numFmtId="0" fontId="27" fillId="0" borderId="34" xfId="76" applyFont="1" applyBorder="1" applyAlignment="1">
      <alignment horizontal="center" vertical="center"/>
      <protection/>
    </xf>
    <xf numFmtId="43" fontId="25" fillId="0" borderId="15" xfId="60" applyFont="1" applyFill="1" applyBorder="1" applyAlignment="1">
      <alignment horizontal="center"/>
    </xf>
    <xf numFmtId="43" fontId="27" fillId="0" borderId="18" xfId="60" applyFont="1" applyFill="1" applyBorder="1" applyAlignment="1">
      <alignment/>
    </xf>
    <xf numFmtId="43" fontId="25" fillId="0" borderId="18" xfId="60" applyFont="1" applyFill="1" applyBorder="1" applyAlignment="1">
      <alignment/>
    </xf>
    <xf numFmtId="43" fontId="25" fillId="20" borderId="18" xfId="60" applyFont="1" applyFill="1" applyBorder="1" applyAlignment="1">
      <alignment/>
    </xf>
    <xf numFmtId="43" fontId="0" fillId="0" borderId="0" xfId="60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 dec" xfId="73"/>
    <cellStyle name="Normal 4" xfId="74"/>
    <cellStyle name="Normal_Org structure from questionaire กท ท่องเที่ยวและกีฬา draft 8" xfId="75"/>
    <cellStyle name="Normal_ตารางรายชื่อหน่วยงาน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เครื่องหมายจุลภาค 2" xfId="86"/>
    <cellStyle name="เครื่องหมายจุลภาค 3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 2" xfId="92"/>
    <cellStyle name="ปกติ 2 2" xfId="93"/>
    <cellStyle name="ปกติ 3" xfId="94"/>
    <cellStyle name="ปกติ 4" xfId="95"/>
    <cellStyle name="ป้อนค่า" xfId="96"/>
    <cellStyle name="ปานกลาง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J31"/>
  <sheetViews>
    <sheetView tabSelected="1" zoomScaleSheetLayoutView="100" workbookViewId="0" topLeftCell="A1">
      <selection activeCell="A1" sqref="A1:J1"/>
    </sheetView>
  </sheetViews>
  <sheetFormatPr defaultColWidth="8.00390625" defaultRowHeight="14.25"/>
  <cols>
    <col min="1" max="1" width="8.00390625" style="76" customWidth="1"/>
    <col min="2" max="2" width="6.75390625" style="76" customWidth="1"/>
    <col min="3" max="5" width="10.25390625" style="76" customWidth="1"/>
    <col min="6" max="6" width="8.00390625" style="76" customWidth="1"/>
    <col min="7" max="7" width="6.75390625" style="76" customWidth="1"/>
    <col min="8" max="10" width="10.25390625" style="76" customWidth="1"/>
    <col min="11" max="16384" width="8.00390625" style="76" customWidth="1"/>
  </cols>
  <sheetData>
    <row r="1" spans="1:10" ht="21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1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1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21">
      <c r="A4" s="78" t="s">
        <v>59</v>
      </c>
      <c r="C4" s="79"/>
      <c r="D4" s="79"/>
      <c r="E4" s="79"/>
      <c r="F4" s="78" t="s">
        <v>60</v>
      </c>
      <c r="H4" s="79"/>
      <c r="I4" s="79"/>
      <c r="J4" s="79"/>
    </row>
    <row r="5" ht="21">
      <c r="A5" s="78"/>
    </row>
    <row r="7" ht="21">
      <c r="A7" s="80" t="s">
        <v>61</v>
      </c>
    </row>
    <row r="8" ht="21">
      <c r="A8" s="80" t="s">
        <v>62</v>
      </c>
    </row>
    <row r="9" spans="2:10" ht="23.25">
      <c r="B9" s="81" t="s">
        <v>63</v>
      </c>
      <c r="C9" s="76" t="s">
        <v>64</v>
      </c>
      <c r="J9" s="76" t="s">
        <v>65</v>
      </c>
    </row>
    <row r="10" spans="2:3" s="82" customFormat="1" ht="23.25">
      <c r="B10" s="81" t="s">
        <v>63</v>
      </c>
      <c r="C10" s="82" t="s">
        <v>66</v>
      </c>
    </row>
    <row r="11" spans="1:10" ht="21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21">
      <c r="A12" s="82"/>
      <c r="B12" s="82"/>
      <c r="C12" s="82" t="s">
        <v>67</v>
      </c>
      <c r="D12" s="82"/>
      <c r="E12" s="79"/>
      <c r="F12" s="79"/>
      <c r="G12" s="79"/>
      <c r="H12" s="79"/>
      <c r="I12" s="79"/>
      <c r="J12" s="79"/>
    </row>
    <row r="13" spans="1:10" ht="21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21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21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21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21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21">
      <c r="A18" s="84"/>
      <c r="B18" s="84"/>
      <c r="C18" s="84"/>
      <c r="D18" s="84"/>
      <c r="E18" s="84"/>
      <c r="F18" s="83"/>
      <c r="G18" s="83"/>
      <c r="H18" s="83"/>
      <c r="I18" s="83"/>
      <c r="J18" s="83"/>
    </row>
    <row r="19" spans="1:10" ht="21">
      <c r="A19" s="84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21">
      <c r="A20" s="82"/>
      <c r="B20" s="82"/>
      <c r="C20" s="82" t="s">
        <v>68</v>
      </c>
      <c r="D20" s="82"/>
      <c r="E20" s="79"/>
      <c r="F20" s="79"/>
      <c r="G20" s="79"/>
      <c r="H20" s="79"/>
      <c r="I20" s="79"/>
      <c r="J20" s="79"/>
    </row>
    <row r="21" spans="1:10" ht="21">
      <c r="A21" s="79"/>
      <c r="B21" s="79"/>
      <c r="C21" s="79"/>
      <c r="D21" s="79"/>
      <c r="E21" s="79"/>
      <c r="F21" s="83"/>
      <c r="G21" s="83"/>
      <c r="H21" s="83"/>
      <c r="I21" s="83"/>
      <c r="J21" s="83"/>
    </row>
    <row r="22" spans="1:10" s="82" customFormat="1" ht="21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s="82" customFormat="1" ht="21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21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21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ht="21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21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9" spans="6:9" ht="21">
      <c r="F29" s="85" t="s">
        <v>69</v>
      </c>
      <c r="G29" s="79"/>
      <c r="H29" s="79"/>
      <c r="I29" s="79"/>
    </row>
    <row r="30" spans="6:10" ht="21">
      <c r="F30" s="86" t="s">
        <v>70</v>
      </c>
      <c r="G30" s="82"/>
      <c r="H30" s="82"/>
      <c r="I30" s="82"/>
      <c r="J30" s="76" t="s">
        <v>71</v>
      </c>
    </row>
    <row r="31" spans="7:9" ht="21">
      <c r="G31" s="87" t="s">
        <v>72</v>
      </c>
      <c r="H31" s="87"/>
      <c r="I31" s="87"/>
    </row>
  </sheetData>
  <sheetProtection/>
  <mergeCells count="3">
    <mergeCell ref="A1:J1"/>
    <mergeCell ref="A2:J2"/>
    <mergeCell ref="G31:I31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2" topLeftCell="BM3" activePane="bottomLeft" state="frozen"/>
      <selection pane="topLeft" activeCell="D19" sqref="D19"/>
      <selection pane="bottomLeft" activeCell="A3" sqref="A3"/>
    </sheetView>
  </sheetViews>
  <sheetFormatPr defaultColWidth="9.00390625" defaultRowHeight="14.25"/>
  <cols>
    <col min="1" max="1" width="8.75390625" style="11" bestFit="1" customWidth="1"/>
    <col min="2" max="2" width="16.125" style="56" customWidth="1"/>
    <col min="3" max="3" width="6.125" style="10" bestFit="1" customWidth="1"/>
    <col min="4" max="4" width="9.625" style="10" bestFit="1" customWidth="1"/>
    <col min="5" max="5" width="34.75390625" style="10" bestFit="1" customWidth="1"/>
    <col min="6" max="6" width="13.125" style="24" bestFit="1" customWidth="1"/>
    <col min="7" max="7" width="15.50390625" style="24" bestFit="1" customWidth="1"/>
    <col min="8" max="8" width="11.50390625" style="24" bestFit="1" customWidth="1"/>
    <col min="9" max="9" width="24.125" style="24" bestFit="1" customWidth="1"/>
    <col min="10" max="10" width="10.50390625" style="24" bestFit="1" customWidth="1"/>
    <col min="11" max="16384" width="9.00390625" style="11" customWidth="1"/>
  </cols>
  <sheetData>
    <row r="1" spans="1:10" ht="18.75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 t="s">
        <v>4</v>
      </c>
      <c r="H1" s="7" t="s">
        <v>5</v>
      </c>
      <c r="I1" s="8" t="s">
        <v>6</v>
      </c>
      <c r="J1" s="9" t="s">
        <v>7</v>
      </c>
    </row>
    <row r="2" spans="1:10" ht="18.75">
      <c r="A2" s="12"/>
      <c r="B2" s="12"/>
      <c r="C2" s="13"/>
      <c r="D2" s="14"/>
      <c r="E2" s="15"/>
      <c r="F2" s="16" t="s">
        <v>8</v>
      </c>
      <c r="G2" s="17" t="s">
        <v>9</v>
      </c>
      <c r="H2" s="7" t="s">
        <v>9</v>
      </c>
      <c r="I2" s="7" t="s">
        <v>9</v>
      </c>
      <c r="J2" s="18"/>
    </row>
    <row r="3" spans="1:10" s="27" customFormat="1" ht="18.75">
      <c r="A3" s="19">
        <v>700600007</v>
      </c>
      <c r="B3" s="20" t="s">
        <v>10</v>
      </c>
      <c r="C3" s="21" t="s">
        <v>11</v>
      </c>
      <c r="D3" s="10">
        <v>5101010108</v>
      </c>
      <c r="E3" s="22" t="s">
        <v>12</v>
      </c>
      <c r="F3" s="23"/>
      <c r="G3" s="24"/>
      <c r="H3" s="25">
        <v>9540</v>
      </c>
      <c r="I3" s="25"/>
      <c r="J3" s="26">
        <f aca="true" t="shared" si="0" ref="J3:J43">SUM(F3:I3)</f>
        <v>9540</v>
      </c>
    </row>
    <row r="4" spans="1:10" s="27" customFormat="1" ht="18.75">
      <c r="A4" s="19"/>
      <c r="B4" s="28"/>
      <c r="C4" s="10"/>
      <c r="D4" s="10">
        <v>5101010115</v>
      </c>
      <c r="E4" s="22" t="s">
        <v>13</v>
      </c>
      <c r="F4" s="23"/>
      <c r="G4" s="24">
        <v>111720</v>
      </c>
      <c r="H4" s="25">
        <f>847916+71560</f>
        <v>919476</v>
      </c>
      <c r="I4" s="25"/>
      <c r="J4" s="26">
        <f t="shared" si="0"/>
        <v>1031196</v>
      </c>
    </row>
    <row r="5" spans="1:10" s="27" customFormat="1" ht="18.75">
      <c r="A5" s="19"/>
      <c r="B5" s="28"/>
      <c r="C5" s="10"/>
      <c r="D5" s="10">
        <v>5101010116</v>
      </c>
      <c r="E5" s="22" t="s">
        <v>14</v>
      </c>
      <c r="F5" s="23"/>
      <c r="G5" s="24"/>
      <c r="H5" s="25">
        <v>2880</v>
      </c>
      <c r="I5" s="25"/>
      <c r="J5" s="26">
        <f t="shared" si="0"/>
        <v>2880</v>
      </c>
    </row>
    <row r="6" spans="1:10" s="27" customFormat="1" ht="18.75">
      <c r="A6" s="19"/>
      <c r="B6" s="28"/>
      <c r="C6" s="10"/>
      <c r="D6" s="10">
        <v>5101020106</v>
      </c>
      <c r="E6" s="22" t="s">
        <v>15</v>
      </c>
      <c r="F6" s="23"/>
      <c r="G6" s="24">
        <v>4200</v>
      </c>
      <c r="H6" s="25">
        <f>32051+2850</f>
        <v>34901</v>
      </c>
      <c r="I6" s="25"/>
      <c r="J6" s="26">
        <f t="shared" si="0"/>
        <v>39101</v>
      </c>
    </row>
    <row r="7" spans="1:10" s="27" customFormat="1" ht="18.75">
      <c r="A7" s="19"/>
      <c r="B7" s="28"/>
      <c r="C7" s="10"/>
      <c r="D7" s="10">
        <v>5101030101</v>
      </c>
      <c r="E7" s="22" t="s">
        <v>16</v>
      </c>
      <c r="F7" s="23">
        <v>38164</v>
      </c>
      <c r="G7" s="24"/>
      <c r="H7" s="25"/>
      <c r="I7" s="25"/>
      <c r="J7" s="26">
        <f t="shared" si="0"/>
        <v>38164</v>
      </c>
    </row>
    <row r="8" spans="1:10" s="27" customFormat="1" ht="18.75">
      <c r="A8" s="19"/>
      <c r="B8" s="28"/>
      <c r="C8" s="10"/>
      <c r="D8" s="10">
        <v>5101030205</v>
      </c>
      <c r="E8" s="22" t="s">
        <v>17</v>
      </c>
      <c r="F8" s="23">
        <v>134356</v>
      </c>
      <c r="G8" s="24"/>
      <c r="H8" s="25"/>
      <c r="I8" s="25"/>
      <c r="J8" s="26">
        <f t="shared" si="0"/>
        <v>134356</v>
      </c>
    </row>
    <row r="9" spans="1:10" s="27" customFormat="1" ht="18.75">
      <c r="A9" s="19"/>
      <c r="B9" s="28"/>
      <c r="C9" s="10"/>
      <c r="D9" s="10">
        <v>5102010199</v>
      </c>
      <c r="E9" s="22" t="s">
        <v>18</v>
      </c>
      <c r="F9" s="23"/>
      <c r="G9" s="24"/>
      <c r="H9" s="25">
        <v>545370.2</v>
      </c>
      <c r="I9" s="25"/>
      <c r="J9" s="26">
        <f t="shared" si="0"/>
        <v>545370.2</v>
      </c>
    </row>
    <row r="10" spans="1:10" s="27" customFormat="1" ht="18.75">
      <c r="A10" s="19"/>
      <c r="B10" s="28"/>
      <c r="C10" s="10"/>
      <c r="D10" s="10">
        <v>5103010102</v>
      </c>
      <c r="E10" s="22" t="s">
        <v>19</v>
      </c>
      <c r="F10" s="23"/>
      <c r="G10" s="24"/>
      <c r="H10" s="25">
        <v>15360</v>
      </c>
      <c r="I10" s="25">
        <f>5040+8160</f>
        <v>13200</v>
      </c>
      <c r="J10" s="26">
        <f t="shared" si="0"/>
        <v>28560</v>
      </c>
    </row>
    <row r="11" spans="1:10" s="27" customFormat="1" ht="18.75">
      <c r="A11" s="19"/>
      <c r="B11" s="28"/>
      <c r="C11" s="10"/>
      <c r="D11" s="10">
        <v>5103010103</v>
      </c>
      <c r="E11" s="22" t="s">
        <v>20</v>
      </c>
      <c r="F11" s="23"/>
      <c r="G11" s="24"/>
      <c r="H11" s="25">
        <v>30820</v>
      </c>
      <c r="I11" s="25">
        <f>11200+18400</f>
        <v>29600</v>
      </c>
      <c r="J11" s="26">
        <f t="shared" si="0"/>
        <v>60420</v>
      </c>
    </row>
    <row r="12" spans="1:10" s="27" customFormat="1" ht="18.75">
      <c r="A12" s="19"/>
      <c r="B12" s="28"/>
      <c r="C12" s="10"/>
      <c r="D12" s="10">
        <v>5103010199</v>
      </c>
      <c r="E12" s="22" t="s">
        <v>21</v>
      </c>
      <c r="F12" s="23"/>
      <c r="G12" s="24"/>
      <c r="H12" s="25">
        <v>34323.29</v>
      </c>
      <c r="I12" s="25">
        <f>7638+12225</f>
        <v>19863</v>
      </c>
      <c r="J12" s="26">
        <f t="shared" si="0"/>
        <v>54186.29</v>
      </c>
    </row>
    <row r="13" spans="1:10" s="27" customFormat="1" ht="18.75">
      <c r="A13" s="19"/>
      <c r="B13" s="28"/>
      <c r="C13" s="10"/>
      <c r="D13" s="10">
        <v>5104010104</v>
      </c>
      <c r="E13" s="22" t="s">
        <v>22</v>
      </c>
      <c r="F13" s="23"/>
      <c r="G13" s="24"/>
      <c r="H13" s="25">
        <f>125134.85-23903.8</f>
        <v>101231.05</v>
      </c>
      <c r="I13" s="25"/>
      <c r="J13" s="26">
        <f t="shared" si="0"/>
        <v>101231.05</v>
      </c>
    </row>
    <row r="14" spans="1:10" s="27" customFormat="1" ht="18.75">
      <c r="A14" s="19"/>
      <c r="B14" s="28"/>
      <c r="C14" s="10"/>
      <c r="D14" s="10">
        <v>5104010107</v>
      </c>
      <c r="E14" s="22" t="s">
        <v>23</v>
      </c>
      <c r="F14" s="23"/>
      <c r="G14" s="24"/>
      <c r="H14" s="25">
        <v>34600.59</v>
      </c>
      <c r="I14" s="25"/>
      <c r="J14" s="26">
        <f t="shared" si="0"/>
        <v>34600.59</v>
      </c>
    </row>
    <row r="15" spans="1:10" s="27" customFormat="1" ht="18.75">
      <c r="A15" s="19"/>
      <c r="B15" s="28"/>
      <c r="C15" s="10"/>
      <c r="D15" s="10">
        <v>5104010110</v>
      </c>
      <c r="E15" s="22" t="s">
        <v>24</v>
      </c>
      <c r="F15" s="23"/>
      <c r="G15" s="24"/>
      <c r="H15" s="25">
        <v>29586.309999999998</v>
      </c>
      <c r="I15" s="25"/>
      <c r="J15" s="26">
        <f t="shared" si="0"/>
        <v>29586.309999999998</v>
      </c>
    </row>
    <row r="16" spans="1:10" s="27" customFormat="1" ht="18.75">
      <c r="A16" s="19"/>
      <c r="B16" s="28"/>
      <c r="C16" s="10"/>
      <c r="D16" s="10">
        <v>5104010112</v>
      </c>
      <c r="E16" s="22" t="s">
        <v>25</v>
      </c>
      <c r="F16" s="23"/>
      <c r="G16" s="24"/>
      <c r="H16" s="25">
        <v>3000</v>
      </c>
      <c r="I16" s="25"/>
      <c r="J16" s="26">
        <f t="shared" si="0"/>
        <v>3000</v>
      </c>
    </row>
    <row r="17" spans="1:10" s="27" customFormat="1" ht="18.75">
      <c r="A17" s="19"/>
      <c r="B17" s="28"/>
      <c r="C17" s="10"/>
      <c r="D17" s="10">
        <v>5104010114</v>
      </c>
      <c r="E17" s="22" t="s">
        <v>26</v>
      </c>
      <c r="F17" s="23"/>
      <c r="G17" s="24"/>
      <c r="H17" s="25">
        <v>105104</v>
      </c>
      <c r="I17" s="25"/>
      <c r="J17" s="26">
        <f t="shared" si="0"/>
        <v>105104</v>
      </c>
    </row>
    <row r="18" spans="1:10" s="27" customFormat="1" ht="18.75">
      <c r="A18" s="19"/>
      <c r="B18" s="28"/>
      <c r="C18" s="10"/>
      <c r="D18" s="10">
        <v>5104030206</v>
      </c>
      <c r="E18" s="22" t="s">
        <v>27</v>
      </c>
      <c r="F18" s="23"/>
      <c r="G18" s="24"/>
      <c r="H18" s="25">
        <v>4387</v>
      </c>
      <c r="I18" s="25"/>
      <c r="J18" s="26">
        <f t="shared" si="0"/>
        <v>4387</v>
      </c>
    </row>
    <row r="19" spans="1:10" s="27" customFormat="1" ht="18.75">
      <c r="A19" s="19"/>
      <c r="B19" s="28"/>
      <c r="C19" s="10"/>
      <c r="D19" s="10">
        <v>5104030212</v>
      </c>
      <c r="E19" s="22" t="s">
        <v>28</v>
      </c>
      <c r="F19" s="23"/>
      <c r="G19" s="24"/>
      <c r="H19" s="25">
        <v>35763.58</v>
      </c>
      <c r="I19" s="25"/>
      <c r="J19" s="26">
        <f t="shared" si="0"/>
        <v>35763.58</v>
      </c>
    </row>
    <row r="20" spans="1:10" s="27" customFormat="1" ht="18.75">
      <c r="A20" s="19"/>
      <c r="B20" s="28"/>
      <c r="C20" s="10"/>
      <c r="D20" s="10">
        <v>5105010109</v>
      </c>
      <c r="E20" s="22" t="s">
        <v>29</v>
      </c>
      <c r="F20" s="23">
        <v>7593.42</v>
      </c>
      <c r="G20" s="24"/>
      <c r="H20" s="25"/>
      <c r="I20" s="25"/>
      <c r="J20" s="26">
        <f t="shared" si="0"/>
        <v>7593.42</v>
      </c>
    </row>
    <row r="21" spans="1:10" s="27" customFormat="1" ht="18.75">
      <c r="A21" s="19"/>
      <c r="B21" s="28"/>
      <c r="C21" s="10"/>
      <c r="D21" s="10">
        <v>5105010127</v>
      </c>
      <c r="E21" s="22" t="s">
        <v>30</v>
      </c>
      <c r="F21" s="23">
        <v>14475.999999999996</v>
      </c>
      <c r="G21" s="24"/>
      <c r="H21" s="25"/>
      <c r="I21" s="25"/>
      <c r="J21" s="26">
        <f t="shared" si="0"/>
        <v>14475.999999999996</v>
      </c>
    </row>
    <row r="22" spans="1:10" s="27" customFormat="1" ht="18.75">
      <c r="A22" s="19"/>
      <c r="B22" s="28"/>
      <c r="C22" s="10"/>
      <c r="D22" s="10">
        <v>5203010120</v>
      </c>
      <c r="E22" s="22" t="s">
        <v>31</v>
      </c>
      <c r="F22" s="23">
        <v>1</v>
      </c>
      <c r="G22" s="24"/>
      <c r="H22" s="25"/>
      <c r="I22" s="25"/>
      <c r="J22" s="26">
        <f t="shared" si="0"/>
        <v>1</v>
      </c>
    </row>
    <row r="23" spans="1:10" s="27" customFormat="1" ht="18.75">
      <c r="A23" s="19"/>
      <c r="B23" s="28"/>
      <c r="C23" s="10"/>
      <c r="D23" s="10">
        <v>5212010199</v>
      </c>
      <c r="E23" s="22" t="s">
        <v>32</v>
      </c>
      <c r="F23" s="23"/>
      <c r="G23" s="24"/>
      <c r="H23" s="25"/>
      <c r="I23" s="25"/>
      <c r="J23" s="26">
        <f t="shared" si="0"/>
        <v>0</v>
      </c>
    </row>
    <row r="24" spans="1:10" s="38" customFormat="1" ht="21.75" customHeight="1">
      <c r="A24" s="29"/>
      <c r="B24" s="30"/>
      <c r="C24" s="31" t="s">
        <v>33</v>
      </c>
      <c r="D24" s="32"/>
      <c r="E24" s="33"/>
      <c r="F24" s="34">
        <f>SUM(F3:F23)</f>
        <v>194590.42</v>
      </c>
      <c r="G24" s="35">
        <f>SUM(G3:G23)</f>
        <v>115920</v>
      </c>
      <c r="H24" s="36">
        <f>SUM(H3:H23)</f>
        <v>1906343.0200000003</v>
      </c>
      <c r="I24" s="36">
        <f>SUM(I3:I23)</f>
        <v>62663</v>
      </c>
      <c r="J24" s="37">
        <f t="shared" si="0"/>
        <v>2279516.4400000004</v>
      </c>
    </row>
    <row r="25" spans="1:10" s="38" customFormat="1" ht="21.75" customHeight="1">
      <c r="A25" s="29"/>
      <c r="B25" s="39"/>
      <c r="C25" s="21" t="s">
        <v>34</v>
      </c>
      <c r="D25" s="21">
        <v>5101010101</v>
      </c>
      <c r="E25" s="22" t="s">
        <v>35</v>
      </c>
      <c r="F25" s="40">
        <v>5550625.33</v>
      </c>
      <c r="G25" s="41"/>
      <c r="H25" s="42"/>
      <c r="I25" s="42"/>
      <c r="J25" s="26">
        <f t="shared" si="0"/>
        <v>5550625.33</v>
      </c>
    </row>
    <row r="26" spans="1:10" s="38" customFormat="1" ht="21.75" customHeight="1">
      <c r="A26" s="29"/>
      <c r="B26" s="39"/>
      <c r="C26" s="43"/>
      <c r="D26" s="21">
        <v>5101010109</v>
      </c>
      <c r="E26" s="22" t="s">
        <v>36</v>
      </c>
      <c r="F26" s="40">
        <v>33093.48</v>
      </c>
      <c r="G26" s="41"/>
      <c r="H26" s="42"/>
      <c r="I26" s="42"/>
      <c r="J26" s="26">
        <f t="shared" si="0"/>
        <v>33093.48</v>
      </c>
    </row>
    <row r="27" spans="1:10" s="38" customFormat="1" ht="21.75" customHeight="1">
      <c r="A27" s="29"/>
      <c r="B27" s="39"/>
      <c r="C27" s="43"/>
      <c r="D27" s="21">
        <v>5101010113</v>
      </c>
      <c r="E27" s="22" t="s">
        <v>37</v>
      </c>
      <c r="F27" s="40">
        <v>251488.24</v>
      </c>
      <c r="G27" s="41"/>
      <c r="H27" s="42"/>
      <c r="I27" s="42"/>
      <c r="J27" s="26">
        <f t="shared" si="0"/>
        <v>251488.24</v>
      </c>
    </row>
    <row r="28" spans="1:10" s="38" customFormat="1" ht="21.75" customHeight="1">
      <c r="A28" s="29"/>
      <c r="B28" s="39"/>
      <c r="C28" s="43"/>
      <c r="D28" s="21">
        <v>5101010118</v>
      </c>
      <c r="E28" s="22" t="s">
        <v>38</v>
      </c>
      <c r="F28" s="40">
        <v>48416.23</v>
      </c>
      <c r="G28" s="41"/>
      <c r="H28" s="42"/>
      <c r="I28" s="42"/>
      <c r="J28" s="26">
        <f t="shared" si="0"/>
        <v>48416.23</v>
      </c>
    </row>
    <row r="29" spans="1:10" s="38" customFormat="1" ht="21.75" customHeight="1">
      <c r="A29" s="29"/>
      <c r="B29" s="39"/>
      <c r="C29" s="43"/>
      <c r="D29" s="21">
        <v>5101020103</v>
      </c>
      <c r="E29" s="22" t="s">
        <v>39</v>
      </c>
      <c r="F29" s="40">
        <v>98561.16</v>
      </c>
      <c r="G29" s="41"/>
      <c r="H29" s="42"/>
      <c r="I29" s="42"/>
      <c r="J29" s="26">
        <f t="shared" si="0"/>
        <v>98561.16</v>
      </c>
    </row>
    <row r="30" spans="1:10" s="38" customFormat="1" ht="21.75" customHeight="1">
      <c r="A30" s="29"/>
      <c r="B30" s="39"/>
      <c r="C30" s="43"/>
      <c r="D30" s="21">
        <v>5101020104</v>
      </c>
      <c r="E30" s="22" t="s">
        <v>40</v>
      </c>
      <c r="F30" s="40">
        <v>147841.87</v>
      </c>
      <c r="G30" s="41"/>
      <c r="H30" s="42"/>
      <c r="I30" s="42"/>
      <c r="J30" s="26">
        <f t="shared" si="0"/>
        <v>147841.87</v>
      </c>
    </row>
    <row r="31" spans="1:10" s="38" customFormat="1" ht="21.75" customHeight="1">
      <c r="A31" s="29"/>
      <c r="B31" s="39"/>
      <c r="C31" s="43"/>
      <c r="D31" s="21">
        <v>5101020113</v>
      </c>
      <c r="E31" s="22" t="s">
        <v>41</v>
      </c>
      <c r="F31" s="40">
        <v>3333.09</v>
      </c>
      <c r="G31" s="41"/>
      <c r="H31" s="42"/>
      <c r="I31" s="42"/>
      <c r="J31" s="26">
        <f t="shared" si="0"/>
        <v>3333.09</v>
      </c>
    </row>
    <row r="32" spans="1:10" s="38" customFormat="1" ht="21.75" customHeight="1">
      <c r="A32" s="29"/>
      <c r="B32" s="39"/>
      <c r="C32" s="43"/>
      <c r="D32" s="21">
        <v>5101030205</v>
      </c>
      <c r="E32" s="22" t="s">
        <v>17</v>
      </c>
      <c r="F32" s="40">
        <v>307232.62</v>
      </c>
      <c r="G32" s="41"/>
      <c r="H32" s="42"/>
      <c r="I32" s="42"/>
      <c r="J32" s="26">
        <f t="shared" si="0"/>
        <v>307232.62</v>
      </c>
    </row>
    <row r="33" spans="1:10" s="38" customFormat="1" ht="21.75" customHeight="1">
      <c r="A33" s="29"/>
      <c r="B33" s="39"/>
      <c r="C33" s="43"/>
      <c r="D33" s="21">
        <v>5101030206</v>
      </c>
      <c r="E33" s="22" t="s">
        <v>42</v>
      </c>
      <c r="F33" s="40">
        <v>125931.35</v>
      </c>
      <c r="G33" s="41"/>
      <c r="H33" s="42"/>
      <c r="I33" s="42"/>
      <c r="J33" s="26">
        <f t="shared" si="0"/>
        <v>125931.35</v>
      </c>
    </row>
    <row r="34" spans="1:10" s="38" customFormat="1" ht="21.75" customHeight="1">
      <c r="A34" s="29"/>
      <c r="B34" s="39"/>
      <c r="C34" s="43"/>
      <c r="D34" s="21">
        <v>5101030207</v>
      </c>
      <c r="E34" s="22" t="s">
        <v>43</v>
      </c>
      <c r="F34" s="40">
        <v>13521.83</v>
      </c>
      <c r="G34" s="41"/>
      <c r="H34" s="42"/>
      <c r="I34" s="42"/>
      <c r="J34" s="26">
        <f t="shared" si="0"/>
        <v>13521.83</v>
      </c>
    </row>
    <row r="35" spans="1:10" s="38" customFormat="1" ht="21.75" customHeight="1">
      <c r="A35" s="29"/>
      <c r="B35" s="39"/>
      <c r="C35" s="43"/>
      <c r="D35" s="21">
        <v>5101030208</v>
      </c>
      <c r="E35" s="22" t="s">
        <v>44</v>
      </c>
      <c r="F35" s="40">
        <v>1502.87</v>
      </c>
      <c r="G35" s="41"/>
      <c r="H35" s="42"/>
      <c r="I35" s="42"/>
      <c r="J35" s="26">
        <f t="shared" si="0"/>
        <v>1502.87</v>
      </c>
    </row>
    <row r="36" spans="1:10" s="38" customFormat="1" ht="21.75" customHeight="1">
      <c r="A36" s="29"/>
      <c r="B36" s="39"/>
      <c r="C36" s="43"/>
      <c r="D36" s="21">
        <v>5104010112</v>
      </c>
      <c r="E36" s="22" t="s">
        <v>25</v>
      </c>
      <c r="F36" s="40">
        <v>50185.55</v>
      </c>
      <c r="G36" s="41"/>
      <c r="H36" s="42"/>
      <c r="I36" s="42"/>
      <c r="J36" s="26">
        <f t="shared" si="0"/>
        <v>50185.55</v>
      </c>
    </row>
    <row r="37" spans="1:10" s="38" customFormat="1" ht="21.75" customHeight="1">
      <c r="A37" s="29"/>
      <c r="B37" s="39"/>
      <c r="C37" s="43"/>
      <c r="D37" s="21">
        <v>5104010113</v>
      </c>
      <c r="E37" s="22" t="s">
        <v>45</v>
      </c>
      <c r="F37" s="40">
        <v>49062.43</v>
      </c>
      <c r="G37" s="41"/>
      <c r="H37" s="42"/>
      <c r="I37" s="42"/>
      <c r="J37" s="26">
        <f t="shared" si="0"/>
        <v>49062.43</v>
      </c>
    </row>
    <row r="38" spans="1:10" s="38" customFormat="1" ht="21.75" customHeight="1">
      <c r="A38" s="29"/>
      <c r="B38" s="39"/>
      <c r="C38" s="43"/>
      <c r="D38" s="21">
        <v>5104020101</v>
      </c>
      <c r="E38" s="22" t="s">
        <v>46</v>
      </c>
      <c r="F38" s="40">
        <f>149355.02-14442.75</f>
        <v>134912.27</v>
      </c>
      <c r="G38" s="41"/>
      <c r="H38" s="42"/>
      <c r="I38" s="42"/>
      <c r="J38" s="26">
        <f t="shared" si="0"/>
        <v>134912.27</v>
      </c>
    </row>
    <row r="39" spans="1:10" s="38" customFormat="1" ht="21.75" customHeight="1">
      <c r="A39" s="29"/>
      <c r="B39" s="39"/>
      <c r="C39" s="43"/>
      <c r="D39" s="21">
        <v>5104020103</v>
      </c>
      <c r="E39" s="22" t="s">
        <v>47</v>
      </c>
      <c r="F39" s="40">
        <f>10642.02-646.59</f>
        <v>9995.43</v>
      </c>
      <c r="G39" s="41"/>
      <c r="H39" s="42"/>
      <c r="I39" s="42"/>
      <c r="J39" s="26">
        <f t="shared" si="0"/>
        <v>9995.43</v>
      </c>
    </row>
    <row r="40" spans="1:10" s="38" customFormat="1" ht="21.75" customHeight="1">
      <c r="A40" s="29"/>
      <c r="B40" s="39"/>
      <c r="C40" s="43"/>
      <c r="D40" s="21">
        <v>5104020105</v>
      </c>
      <c r="E40" s="22" t="s">
        <v>48</v>
      </c>
      <c r="F40" s="40">
        <v>49261.62</v>
      </c>
      <c r="G40" s="41"/>
      <c r="H40" s="42"/>
      <c r="I40" s="42"/>
      <c r="J40" s="26">
        <f t="shared" si="0"/>
        <v>49261.62</v>
      </c>
    </row>
    <row r="41" spans="1:10" s="38" customFormat="1" ht="21.75" customHeight="1">
      <c r="A41" s="29"/>
      <c r="B41" s="39"/>
      <c r="C41" s="43"/>
      <c r="D41" s="21">
        <v>5104020106</v>
      </c>
      <c r="E41" s="22" t="s">
        <v>49</v>
      </c>
      <c r="F41" s="40">
        <v>1397.33</v>
      </c>
      <c r="G41" s="41"/>
      <c r="H41" s="42"/>
      <c r="I41" s="42"/>
      <c r="J41" s="26">
        <f t="shared" si="0"/>
        <v>1397.33</v>
      </c>
    </row>
    <row r="42" spans="1:10" s="38" customFormat="1" ht="21.75" customHeight="1">
      <c r="A42" s="29"/>
      <c r="B42" s="39"/>
      <c r="C42" s="43"/>
      <c r="D42" s="21">
        <v>5104020107</v>
      </c>
      <c r="E42" s="22" t="s">
        <v>50</v>
      </c>
      <c r="F42" s="40">
        <v>30388.01</v>
      </c>
      <c r="G42" s="41"/>
      <c r="H42" s="42"/>
      <c r="I42" s="42"/>
      <c r="J42" s="26">
        <f t="shared" si="0"/>
        <v>30388.01</v>
      </c>
    </row>
    <row r="43" spans="1:10" s="38" customFormat="1" ht="21.75" customHeight="1">
      <c r="A43" s="44"/>
      <c r="B43" s="45"/>
      <c r="C43" s="31" t="s">
        <v>51</v>
      </c>
      <c r="D43" s="32"/>
      <c r="E43" s="33"/>
      <c r="F43" s="46">
        <f>SUM(F25:F42)</f>
        <v>6906750.71</v>
      </c>
      <c r="G43" s="47">
        <f>SUM(G25:G42)</f>
        <v>0</v>
      </c>
      <c r="H43" s="36">
        <f>SUM(H25:H42)</f>
        <v>0</v>
      </c>
      <c r="I43" s="36">
        <f>SUM(I25:I42)</f>
        <v>0</v>
      </c>
      <c r="J43" s="37">
        <f t="shared" si="0"/>
        <v>6906750.71</v>
      </c>
    </row>
    <row r="44" spans="1:10" s="38" customFormat="1" ht="21.75" customHeight="1" thickBot="1">
      <c r="A44" s="48"/>
      <c r="B44" s="49"/>
      <c r="C44" s="50" t="s">
        <v>52</v>
      </c>
      <c r="D44" s="51"/>
      <c r="E44" s="52"/>
      <c r="F44" s="53">
        <f>SUM(F43,F24)</f>
        <v>7101341.13</v>
      </c>
      <c r="G44" s="54">
        <f>SUM(G43,G24)</f>
        <v>115920</v>
      </c>
      <c r="H44" s="54">
        <f>SUM(H43,H24)</f>
        <v>1906343.0200000003</v>
      </c>
      <c r="I44" s="55">
        <f>SUM(I43,I24)</f>
        <v>62663</v>
      </c>
      <c r="J44" s="54">
        <f>SUM(J43,J24)</f>
        <v>9186267.15</v>
      </c>
    </row>
    <row r="45" ht="19.5" thickTop="1"/>
  </sheetData>
  <sheetProtection/>
  <mergeCells count="7">
    <mergeCell ref="C44:E44"/>
    <mergeCell ref="C24:E24"/>
    <mergeCell ref="C43:E43"/>
    <mergeCell ref="A1:A2"/>
    <mergeCell ref="B1:B2"/>
    <mergeCell ref="C1:E2"/>
    <mergeCell ref="J1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E6"/>
  <sheetViews>
    <sheetView workbookViewId="0" topLeftCell="A1">
      <selection activeCell="A2" sqref="A2:A5"/>
    </sheetView>
  </sheetViews>
  <sheetFormatPr defaultColWidth="9.00390625" defaultRowHeight="24" customHeight="1"/>
  <cols>
    <col min="1" max="1" width="9.875" style="0" customWidth="1"/>
    <col min="2" max="2" width="18.125" style="0" bestFit="1" customWidth="1"/>
    <col min="3" max="3" width="42.50390625" style="74" bestFit="1" customWidth="1"/>
    <col min="4" max="4" width="18.50390625" style="0" customWidth="1"/>
    <col min="5" max="5" width="13.75390625" style="92" customWidth="1"/>
  </cols>
  <sheetData>
    <row r="1" spans="1:5" ht="24" customHeight="1">
      <c r="A1" s="57" t="s">
        <v>0</v>
      </c>
      <c r="B1" s="58" t="s">
        <v>1</v>
      </c>
      <c r="C1" s="57" t="s">
        <v>53</v>
      </c>
      <c r="D1" s="59" t="s">
        <v>54</v>
      </c>
      <c r="E1" s="88" t="s">
        <v>55</v>
      </c>
    </row>
    <row r="2" spans="1:5" ht="24" customHeight="1">
      <c r="A2" s="60">
        <v>700600007</v>
      </c>
      <c r="B2" s="61" t="s">
        <v>10</v>
      </c>
      <c r="C2" s="62" t="s">
        <v>4</v>
      </c>
      <c r="D2" s="63" t="s">
        <v>9</v>
      </c>
      <c r="E2" s="89"/>
    </row>
    <row r="3" spans="1:5" ht="24" customHeight="1">
      <c r="A3" s="64"/>
      <c r="B3" s="65"/>
      <c r="C3" s="66" t="s">
        <v>5</v>
      </c>
      <c r="D3" s="63" t="s">
        <v>9</v>
      </c>
      <c r="E3" s="89"/>
    </row>
    <row r="4" spans="1:5" ht="24" customHeight="1">
      <c r="A4" s="64"/>
      <c r="B4" s="65"/>
      <c r="C4" s="66" t="s">
        <v>6</v>
      </c>
      <c r="D4" s="63" t="s">
        <v>9</v>
      </c>
      <c r="E4" s="89"/>
    </row>
    <row r="5" spans="1:5" ht="24" customHeight="1">
      <c r="A5" s="67"/>
      <c r="B5" s="68"/>
      <c r="C5" s="69" t="s">
        <v>55</v>
      </c>
      <c r="D5" s="70"/>
      <c r="E5" s="90">
        <f>SUM(E2:E4)</f>
        <v>0</v>
      </c>
    </row>
    <row r="6" spans="1:5" ht="24" customHeight="1">
      <c r="A6" s="71" t="s">
        <v>56</v>
      </c>
      <c r="B6" s="72"/>
      <c r="C6" s="72"/>
      <c r="D6" s="73"/>
      <c r="E6" s="91">
        <v>9186267.15</v>
      </c>
    </row>
  </sheetData>
  <sheetProtection/>
  <mergeCells count="3">
    <mergeCell ref="A2:A5"/>
    <mergeCell ref="B2:B5"/>
    <mergeCell ref="A6:D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2013-10-17T05:32:51Z</dcterms:created>
  <dcterms:modified xsi:type="dcterms:W3CDTF">2013-10-17T05:33:26Z</dcterms:modified>
  <cp:category/>
  <cp:version/>
  <cp:contentType/>
  <cp:contentStatus/>
</cp:coreProperties>
</file>