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3755" windowHeight="7170" activeTab="0"/>
  </bookViews>
  <sheets>
    <sheet name="รายงานผลการตรวจสอบ" sheetId="1" r:id="rId1"/>
    <sheet name="กผง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<sst xmlns="http://schemas.openxmlformats.org/spreadsheetml/2006/main" count="111" uniqueCount="84">
  <si>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</si>
  <si>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</si>
  <si>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</si>
  <si>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</si>
  <si>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พัฒนาปรับปรุงพันธุ์สัตว์</t>
  </si>
  <si>
    <t>พัฒนาอาหารสัตว์</t>
  </si>
  <si>
    <t>ป้องกัน แก้ไข และเตรียมความพร้อมรับปัญหาโรคไข้หวัดนก</t>
  </si>
  <si>
    <t>ตรวจสอบรับรองคุณภาพสินค้าปศุสัตว์</t>
  </si>
  <si>
    <t>สนับสนุนโครงการอันเนื่องมาจากพระราชดำริ</t>
  </si>
  <si>
    <t>ผลรวมทั้งหมด</t>
  </si>
  <si>
    <t>ไม่ระบุกิจกรรมย่อย</t>
  </si>
  <si>
    <t>งานบริหารทั่วไป</t>
  </si>
  <si>
    <t>ด้านแผนงาน</t>
  </si>
  <si>
    <t>ด้านพัฒนาห้องสมุด</t>
  </si>
  <si>
    <t xml:space="preserve">กองแผนงาน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</si>
  <si>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</si>
  <si>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</si>
  <si>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</si>
  <si>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</si>
  <si>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</si>
  <si>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</si>
  <si>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</si>
  <si>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</si>
  <si>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</si>
  <si>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</si>
  <si>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</si>
  <si>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ค่าใช้จ่ายเดินทางไปราชการ - ต่างประเทศ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</si>
  <si>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</si>
  <si>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</si>
  <si>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</si>
  <si>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</si>
  <si>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ค่าครุภัณฑ์มูลค่าต่ำกว่าเกณฑ์</t>
  </si>
  <si>
    <t>ค่าใช้จ่ายในการประชุม</t>
  </si>
  <si>
    <t>ค่าเช่าเบ็ดเตล็ด-บุคคลภายนอก</t>
  </si>
  <si>
    <t>ค่าประชาสัมพันธ์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</si>
  <si>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</si>
  <si>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</si>
  <si>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ครุภัณฑ์ไฟฟ้าและวิทยุ</t>
  </si>
  <si>
    <t>ค่าเสื่อมราคา - ครุภัณฑ์โฆษณาและเผยแพร่</t>
  </si>
  <si>
    <t>ค่าเสื่อมราคา - อุปกรณ์คอมพิวเตอร์</t>
  </si>
  <si>
    <t>ค่าจำหน่าย - ครุภัณฑ์สำนักงาน</t>
  </si>
  <si>
    <t>ค่าจำหน่าย - อุปกรณ์คอมพิวเตอร์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</si>
  <si>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</si>
  <si>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</si>
  <si>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</si>
  <si>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</si>
  <si>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</si>
  <si>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</si>
  <si>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</si>
  <si>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</si>
  <si>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</si>
  <si>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</si>
  <si>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</si>
  <si>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</si>
  <si>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</si>
  <si>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</si>
  <si>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</si>
  <si>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</si>
  <si>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</si>
  <si>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</si>
  <si>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</si>
  <si>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</si>
  <si>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</si>
  <si>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</si>
  <si>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</si>
  <si>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</si>
  <si>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</si>
  <si>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</si>
  <si>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</si>
  <si>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พ.ศ.2556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</si>
  <si>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</si>
  <si>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</si>
  <si>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พ.ศ.2556 แล้ว </t>
  </si>
  <si>
    <t>ปรากฎว่า</t>
  </si>
  <si>
    <t>¨</t>
  </si>
  <si>
    <t xml:space="preserve">ถูกต้อง  ครบถ้วน  </t>
  </si>
  <si>
    <t xml:space="preserve">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</si>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</sst>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[Red]\-#,##0.00\ "/>
  </numFmts>
  <fonts count="30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sz val="10"/>
      <name val="Arial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0" borderId="1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8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88" fontId="22" fillId="22" borderId="18" xfId="60" applyNumberFormat="1" applyFont="1" applyFill="1" applyBorder="1" applyAlignment="1">
      <alignment horizontal="center" vertical="center"/>
    </xf>
    <xf numFmtId="188" fontId="22" fillId="0" borderId="19" xfId="60" applyNumberFormat="1" applyFont="1" applyFill="1" applyBorder="1" applyAlignment="1">
      <alignment horizontal="center" vertical="center"/>
    </xf>
    <xf numFmtId="188" fontId="22" fillId="0" borderId="20" xfId="60" applyNumberFormat="1" applyFont="1" applyFill="1" applyBorder="1" applyAlignment="1">
      <alignment horizontal="center" vertical="center"/>
    </xf>
    <xf numFmtId="188" fontId="22" fillId="0" borderId="21" xfId="60" applyNumberFormat="1" applyFont="1" applyFill="1" applyBorder="1" applyAlignment="1">
      <alignment horizontal="center" vertical="center"/>
    </xf>
    <xf numFmtId="188" fontId="22" fillId="0" borderId="22" xfId="60" applyNumberFormat="1" applyFont="1" applyFill="1" applyBorder="1" applyAlignment="1">
      <alignment vertical="center"/>
    </xf>
    <xf numFmtId="188" fontId="22" fillId="0" borderId="18" xfId="60" applyNumberFormat="1" applyFont="1" applyFill="1" applyBorder="1" applyAlignment="1">
      <alignment vertical="center"/>
    </xf>
    <xf numFmtId="188" fontId="22" fillId="0" borderId="22" xfId="60" applyNumberFormat="1" applyFont="1" applyFill="1" applyBorder="1" applyAlignment="1">
      <alignment horizontal="center" vertical="center"/>
    </xf>
    <xf numFmtId="188" fontId="22" fillId="0" borderId="23" xfId="60" applyNumberFormat="1" applyFont="1" applyFill="1" applyBorder="1" applyAlignment="1">
      <alignment horizontal="center" vertical="center"/>
    </xf>
    <xf numFmtId="188" fontId="22" fillId="0" borderId="24" xfId="60" applyNumberFormat="1" applyFont="1" applyFill="1" applyBorder="1" applyAlignment="1">
      <alignment horizontal="center" vertical="center"/>
    </xf>
    <xf numFmtId="188" fontId="22" fillId="0" borderId="23" xfId="60" applyNumberFormat="1" applyFont="1" applyFill="1" applyBorder="1" applyAlignment="1">
      <alignment vertical="center"/>
    </xf>
    <xf numFmtId="188" fontId="22" fillId="0" borderId="15" xfId="6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88" fontId="22" fillId="22" borderId="24" xfId="60" applyNumberFormat="1" applyFont="1" applyFill="1" applyBorder="1" applyAlignment="1">
      <alignment horizontal="center" vertical="center"/>
    </xf>
    <xf numFmtId="188" fontId="22" fillId="0" borderId="24" xfId="60" applyNumberFormat="1" applyFont="1" applyFill="1" applyBorder="1" applyAlignment="1">
      <alignment horizontal="center" vertical="center"/>
    </xf>
    <xf numFmtId="188" fontId="22" fillId="0" borderId="23" xfId="60" applyNumberFormat="1" applyFont="1" applyFill="1" applyBorder="1" applyAlignment="1">
      <alignment horizontal="center" vertical="center"/>
    </xf>
    <xf numFmtId="188" fontId="22" fillId="0" borderId="18" xfId="60" applyNumberFormat="1" applyFont="1" applyFill="1" applyBorder="1" applyAlignment="1">
      <alignment horizontal="center" vertical="center"/>
    </xf>
    <xf numFmtId="188" fontId="22" fillId="0" borderId="25" xfId="6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9" fontId="23" fillId="0" borderId="26" xfId="75" applyNumberFormat="1" applyFont="1" applyFill="1" applyBorder="1" applyAlignment="1">
      <alignment vertical="center"/>
      <protection/>
    </xf>
    <xf numFmtId="0" fontId="22" fillId="0" borderId="0" xfId="94" applyFont="1" applyFill="1" applyAlignment="1">
      <alignment horizontal="left" vertical="center"/>
      <protection/>
    </xf>
    <xf numFmtId="0" fontId="22" fillId="0" borderId="17" xfId="94" applyFont="1" applyFill="1" applyBorder="1" applyAlignment="1">
      <alignment horizontal="left" vertical="center"/>
      <protection/>
    </xf>
    <xf numFmtId="188" fontId="22" fillId="22" borderId="17" xfId="60" applyNumberFormat="1" applyFont="1" applyFill="1" applyBorder="1" applyAlignment="1">
      <alignment horizontal="right" vertical="center"/>
    </xf>
    <xf numFmtId="188" fontId="22" fillId="22" borderId="0" xfId="60" applyNumberFormat="1" applyFont="1" applyFill="1" applyAlignment="1">
      <alignment horizontal="right" vertical="center"/>
    </xf>
    <xf numFmtId="188" fontId="22" fillId="0" borderId="0" xfId="60" applyNumberFormat="1" applyFont="1" applyFill="1" applyAlignment="1">
      <alignment horizontal="right" vertical="center"/>
    </xf>
    <xf numFmtId="188" fontId="22" fillId="0" borderId="17" xfId="60" applyNumberFormat="1" applyFont="1" applyFill="1" applyBorder="1" applyAlignment="1">
      <alignment horizontal="right" vertical="center"/>
    </xf>
    <xf numFmtId="188" fontId="22" fillId="0" borderId="26" xfId="60" applyNumberFormat="1" applyFont="1" applyFill="1" applyBorder="1" applyAlignment="1">
      <alignment horizontal="right" vertical="center"/>
    </xf>
    <xf numFmtId="188" fontId="22" fillId="22" borderId="16" xfId="60" applyNumberFormat="1" applyFont="1" applyFill="1" applyBorder="1" applyAlignment="1">
      <alignment horizontal="right" vertical="center"/>
    </xf>
    <xf numFmtId="188" fontId="22" fillId="0" borderId="0" xfId="6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88" fontId="24" fillId="22" borderId="24" xfId="60" applyNumberFormat="1" applyFont="1" applyFill="1" applyBorder="1" applyAlignment="1">
      <alignment horizontal="right" vertical="center"/>
    </xf>
    <xf numFmtId="188" fontId="24" fillId="0" borderId="24" xfId="60" applyNumberFormat="1" applyFont="1" applyFill="1" applyBorder="1" applyAlignment="1">
      <alignment horizontal="right" vertical="center"/>
    </xf>
    <xf numFmtId="188" fontId="24" fillId="0" borderId="23" xfId="60" applyNumberFormat="1" applyFont="1" applyFill="1" applyBorder="1" applyAlignment="1">
      <alignment horizontal="right" vertical="center"/>
    </xf>
    <xf numFmtId="188" fontId="24" fillId="0" borderId="18" xfId="60" applyNumberFormat="1" applyFont="1" applyFill="1" applyBorder="1" applyAlignment="1">
      <alignment horizontal="right" vertical="center"/>
    </xf>
    <xf numFmtId="188" fontId="24" fillId="22" borderId="18" xfId="6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17" xfId="0" applyFont="1" applyFill="1" applyBorder="1" applyAlignment="1">
      <alignment vertical="center"/>
    </xf>
    <xf numFmtId="188" fontId="22" fillId="22" borderId="26" xfId="86" applyNumberFormat="1" applyFont="1" applyFill="1" applyBorder="1" applyAlignment="1">
      <alignment horizontal="right" vertical="center"/>
    </xf>
    <xf numFmtId="188" fontId="24" fillId="22" borderId="0" xfId="60" applyNumberFormat="1" applyFont="1" applyFill="1" applyBorder="1" applyAlignment="1">
      <alignment horizontal="right" vertical="center"/>
    </xf>
    <xf numFmtId="188" fontId="24" fillId="0" borderId="0" xfId="60" applyNumberFormat="1" applyFont="1" applyFill="1" applyBorder="1" applyAlignment="1">
      <alignment horizontal="right" vertical="center"/>
    </xf>
    <xf numFmtId="188" fontId="24" fillId="0" borderId="17" xfId="60" applyNumberFormat="1" applyFont="1" applyFill="1" applyBorder="1" applyAlignment="1">
      <alignment horizontal="right" vertical="center"/>
    </xf>
    <xf numFmtId="188" fontId="24" fillId="0" borderId="26" xfId="60" applyNumberFormat="1" applyFont="1" applyFill="1" applyBorder="1" applyAlignment="1">
      <alignment horizontal="right" vertical="center"/>
    </xf>
    <xf numFmtId="188" fontId="24" fillId="22" borderId="16" xfId="60" applyNumberFormat="1" applyFont="1" applyFill="1" applyBorder="1" applyAlignment="1">
      <alignment horizontal="right" vertical="center"/>
    </xf>
    <xf numFmtId="0" fontId="22" fillId="0" borderId="0" xfId="94" applyFont="1" applyFill="1" applyAlignment="1">
      <alignment vertical="center"/>
      <protection/>
    </xf>
    <xf numFmtId="0" fontId="24" fillId="0" borderId="2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/>
    </xf>
    <xf numFmtId="188" fontId="24" fillId="0" borderId="22" xfId="60" applyNumberFormat="1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188" fontId="24" fillId="22" borderId="28" xfId="60" applyNumberFormat="1" applyFont="1" applyFill="1" applyBorder="1" applyAlignment="1">
      <alignment horizontal="right" vertical="center"/>
    </xf>
    <xf numFmtId="188" fontId="24" fillId="0" borderId="28" xfId="60" applyNumberFormat="1" applyFont="1" applyFill="1" applyBorder="1" applyAlignment="1">
      <alignment horizontal="right" vertical="center"/>
    </xf>
    <xf numFmtId="188" fontId="24" fillId="0" borderId="29" xfId="60" applyNumberFormat="1" applyFont="1" applyFill="1" applyBorder="1" applyAlignment="1">
      <alignment horizontal="right" vertical="center"/>
    </xf>
    <xf numFmtId="188" fontId="24" fillId="0" borderId="30" xfId="60" applyNumberFormat="1" applyFont="1" applyFill="1" applyBorder="1" applyAlignment="1">
      <alignment horizontal="right" vertical="center"/>
    </xf>
    <xf numFmtId="188" fontId="24" fillId="22" borderId="30" xfId="6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5" fillId="0" borderId="18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top"/>
    </xf>
    <xf numFmtId="49" fontId="27" fillId="0" borderId="15" xfId="75" applyNumberFormat="1" applyFont="1" applyFill="1" applyBorder="1" applyAlignment="1">
      <alignment horizontal="center" vertical="top"/>
      <protection/>
    </xf>
    <xf numFmtId="40" fontId="27" fillId="0" borderId="15" xfId="0" applyNumberFormat="1" applyFont="1" applyFill="1" applyBorder="1" applyAlignment="1">
      <alignment horizontal="left" vertical="top"/>
    </xf>
    <xf numFmtId="40" fontId="27" fillId="0" borderId="24" xfId="0" applyNumberFormat="1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vertical="top"/>
    </xf>
    <xf numFmtId="49" fontId="27" fillId="0" borderId="26" xfId="75" applyNumberFormat="1" applyFont="1" applyFill="1" applyBorder="1" applyAlignment="1">
      <alignment horizontal="center" vertical="top"/>
      <protection/>
    </xf>
    <xf numFmtId="40" fontId="27" fillId="0" borderId="25" xfId="0" applyNumberFormat="1" applyFont="1" applyFill="1" applyBorder="1" applyAlignment="1">
      <alignment horizontal="left" vertical="top"/>
    </xf>
    <xf numFmtId="40" fontId="27" fillId="0" borderId="25" xfId="0" applyNumberFormat="1" applyFont="1" applyFill="1" applyBorder="1" applyAlignment="1">
      <alignment vertical="top"/>
    </xf>
    <xf numFmtId="0" fontId="26" fillId="0" borderId="25" xfId="0" applyFont="1" applyFill="1" applyBorder="1" applyAlignment="1">
      <alignment horizontal="center" vertical="top"/>
    </xf>
    <xf numFmtId="49" fontId="27" fillId="0" borderId="25" xfId="75" applyNumberFormat="1" applyFont="1" applyFill="1" applyBorder="1" applyAlignment="1">
      <alignment horizontal="center" vertical="top"/>
      <protection/>
    </xf>
    <xf numFmtId="40" fontId="25" fillId="0" borderId="25" xfId="0" applyNumberFormat="1" applyFont="1" applyFill="1" applyBorder="1" applyAlignment="1">
      <alignment vertical="center"/>
    </xf>
    <xf numFmtId="40" fontId="25" fillId="0" borderId="24" xfId="0" applyNumberFormat="1" applyFont="1" applyFill="1" applyBorder="1" applyAlignment="1">
      <alignment vertical="center"/>
    </xf>
    <xf numFmtId="0" fontId="28" fillId="20" borderId="19" xfId="0" applyFont="1" applyFill="1" applyBorder="1" applyAlignment="1">
      <alignment horizontal="center"/>
    </xf>
    <xf numFmtId="0" fontId="28" fillId="20" borderId="20" xfId="0" applyFont="1" applyFill="1" applyBorder="1" applyAlignment="1">
      <alignment horizontal="center"/>
    </xf>
    <xf numFmtId="0" fontId="28" fillId="20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76" applyFont="1" applyAlignment="1">
      <alignment horizontal="center" vertical="center"/>
      <protection/>
    </xf>
    <xf numFmtId="0" fontId="27" fillId="0" borderId="0" xfId="76" applyFont="1">
      <alignment/>
      <protection/>
    </xf>
    <xf numFmtId="0" fontId="25" fillId="0" borderId="0" xfId="76" applyFont="1" applyAlignment="1">
      <alignment horizontal="center" vertical="center"/>
      <protection/>
    </xf>
    <xf numFmtId="0" fontId="25" fillId="0" borderId="0" xfId="76" applyFont="1">
      <alignment/>
      <protection/>
    </xf>
    <xf numFmtId="0" fontId="27" fillId="0" borderId="31" xfId="76" applyFont="1" applyBorder="1">
      <alignment/>
      <protection/>
    </xf>
    <xf numFmtId="0" fontId="27" fillId="0" borderId="0" xfId="76" applyFont="1" applyAlignment="1">
      <alignment horizontal="left" indent="2"/>
      <protection/>
    </xf>
    <xf numFmtId="0" fontId="29" fillId="0" borderId="0" xfId="76" applyFont="1" applyBorder="1">
      <alignment/>
      <protection/>
    </xf>
    <xf numFmtId="0" fontId="27" fillId="0" borderId="0" xfId="76" applyFont="1" applyBorder="1">
      <alignment/>
      <protection/>
    </xf>
    <xf numFmtId="0" fontId="27" fillId="0" borderId="32" xfId="76" applyFont="1" applyBorder="1">
      <alignment/>
      <protection/>
    </xf>
    <xf numFmtId="0" fontId="27" fillId="0" borderId="33" xfId="76" applyFont="1" applyBorder="1">
      <alignment/>
      <protection/>
    </xf>
    <xf numFmtId="0" fontId="27" fillId="0" borderId="0" xfId="76" applyFont="1" applyAlignment="1">
      <alignment horizontal="center"/>
      <protection/>
    </xf>
    <xf numFmtId="0" fontId="27" fillId="0" borderId="0" xfId="76" applyFont="1" applyAlignment="1">
      <alignment horizontal="right"/>
      <protection/>
    </xf>
    <xf numFmtId="0" fontId="27" fillId="0" borderId="33" xfId="76" applyFont="1" applyBorder="1" applyAlignment="1">
      <alignment horizontal="center" vertical="center"/>
      <protection/>
    </xf>
    <xf numFmtId="43" fontId="25" fillId="0" borderId="15" xfId="60" applyFont="1" applyFill="1" applyBorder="1" applyAlignment="1">
      <alignment horizontal="center"/>
    </xf>
    <xf numFmtId="43" fontId="27" fillId="0" borderId="18" xfId="60" applyFont="1" applyFill="1" applyBorder="1" applyAlignment="1">
      <alignment/>
    </xf>
    <xf numFmtId="43" fontId="25" fillId="0" borderId="18" xfId="60" applyFont="1" applyFill="1" applyBorder="1" applyAlignment="1">
      <alignment/>
    </xf>
    <xf numFmtId="43" fontId="25" fillId="20" borderId="18" xfId="60" applyFont="1" applyFill="1" applyBorder="1" applyAlignment="1">
      <alignment/>
    </xf>
    <xf numFmtId="43" fontId="0" fillId="0" borderId="0" xfId="60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 dec" xfId="73"/>
    <cellStyle name="Normal 4" xfId="74"/>
    <cellStyle name="Normal_Org structure from questionaire กท ท่องเที่ยวและกีฬา draft 8" xfId="75"/>
    <cellStyle name="Normal_ตารางรายชื่อหน่วยงาน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เครื่องหมายจุลภาค 3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 2" xfId="92"/>
    <cellStyle name="ปกติ 2 2" xfId="93"/>
    <cellStyle name="ปกติ 3" xfId="94"/>
    <cellStyle name="ปกติ 4" xfId="95"/>
    <cellStyle name="ป้อนค่า" xfId="96"/>
    <cellStyle name="ปานกลาง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J31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8.00390625" style="93" customWidth="1"/>
    <col min="2" max="2" width="6.75390625" style="93" customWidth="1"/>
    <col min="3" max="5" width="10.25390625" style="93" customWidth="1"/>
    <col min="6" max="6" width="8.00390625" style="93" customWidth="1"/>
    <col min="7" max="7" width="6.75390625" style="93" customWidth="1"/>
    <col min="8" max="10" width="10.25390625" style="93" customWidth="1"/>
    <col min="11" max="16384" width="8.00390625" style="93" customWidth="1"/>
  </cols>
  <sheetData>
    <row r="1" spans="1:10" ht="21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1">
      <c r="A2" s="92" t="s">
        <v>69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2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21">
      <c r="A4" s="95" t="s">
        <v>70</v>
      </c>
      <c r="C4" s="96"/>
      <c r="D4" s="96"/>
      <c r="E4" s="96"/>
      <c r="F4" s="95" t="s">
        <v>71</v>
      </c>
      <c r="H4" s="96"/>
      <c r="I4" s="96"/>
      <c r="J4" s="96"/>
    </row>
    <row r="5" ht="21">
      <c r="A5" s="95"/>
    </row>
    <row r="7" ht="21">
      <c r="A7" s="97" t="s">
        <v>72</v>
      </c>
    </row>
    <row r="8" ht="21">
      <c r="A8" s="97" t="s">
        <v>73</v>
      </c>
    </row>
    <row r="9" spans="2:10" ht="23.25">
      <c r="B9" s="98" t="s">
        <v>74</v>
      </c>
      <c r="C9" s="93" t="s">
        <v>75</v>
      </c>
      <c r="J9" s="93" t="s">
        <v>76</v>
      </c>
    </row>
    <row r="10" spans="2:3" s="99" customFormat="1" ht="23.25">
      <c r="B10" s="98" t="s">
        <v>74</v>
      </c>
      <c r="C10" s="99" t="s">
        <v>77</v>
      </c>
    </row>
    <row r="11" spans="1:10" ht="21">
      <c r="A11" s="99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21">
      <c r="A12" s="99"/>
      <c r="B12" s="99"/>
      <c r="C12" s="99" t="s">
        <v>78</v>
      </c>
      <c r="D12" s="99"/>
      <c r="E12" s="96"/>
      <c r="F12" s="96"/>
      <c r="G12" s="96"/>
      <c r="H12" s="96"/>
      <c r="I12" s="96"/>
      <c r="J12" s="96"/>
    </row>
    <row r="13" spans="1:10" ht="21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21">
      <c r="A14" s="100"/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0" ht="2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ht="2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ht="21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ht="21">
      <c r="A18" s="101"/>
      <c r="B18" s="101"/>
      <c r="C18" s="101"/>
      <c r="D18" s="101"/>
      <c r="E18" s="101"/>
      <c r="F18" s="100"/>
      <c r="G18" s="100"/>
      <c r="H18" s="100"/>
      <c r="I18" s="100"/>
      <c r="J18" s="100"/>
    </row>
    <row r="19" spans="1:10" ht="21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ht="21">
      <c r="A20" s="99"/>
      <c r="B20" s="99"/>
      <c r="C20" s="99" t="s">
        <v>79</v>
      </c>
      <c r="D20" s="99"/>
      <c r="E20" s="96"/>
      <c r="F20" s="96"/>
      <c r="G20" s="96"/>
      <c r="H20" s="96"/>
      <c r="I20" s="96"/>
      <c r="J20" s="96"/>
    </row>
    <row r="21" spans="1:10" ht="21">
      <c r="A21" s="96"/>
      <c r="B21" s="96"/>
      <c r="C21" s="96"/>
      <c r="D21" s="96"/>
      <c r="E21" s="96"/>
      <c r="F21" s="100"/>
      <c r="G21" s="100"/>
      <c r="H21" s="100"/>
      <c r="I21" s="100"/>
      <c r="J21" s="100"/>
    </row>
    <row r="22" spans="1:10" s="99" customFormat="1" ht="21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s="99" customFormat="1" ht="21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21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21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21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ht="21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9" spans="6:9" ht="21">
      <c r="F29" s="102" t="s">
        <v>80</v>
      </c>
      <c r="G29" s="96"/>
      <c r="H29" s="96"/>
      <c r="I29" s="96"/>
    </row>
    <row r="30" spans="6:10" ht="21">
      <c r="F30" s="103" t="s">
        <v>81</v>
      </c>
      <c r="G30" s="99"/>
      <c r="H30" s="99"/>
      <c r="I30" s="99"/>
      <c r="J30" s="93" t="s">
        <v>82</v>
      </c>
    </row>
    <row r="31" spans="7:9" ht="21">
      <c r="G31" s="104" t="s">
        <v>83</v>
      </c>
      <c r="H31" s="104"/>
      <c r="I31" s="104"/>
    </row>
  </sheetData>
  <sheetProtection/>
  <mergeCells count="3">
    <mergeCell ref="A1:J1"/>
    <mergeCell ref="A2:J2"/>
    <mergeCell ref="G31:I31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pane ySplit="2" topLeftCell="BM3" activePane="bottomLeft" state="frozen"/>
      <selection pane="topLeft" activeCell="D19" sqref="D19"/>
      <selection pane="bottomLeft" activeCell="A3" sqref="A3"/>
    </sheetView>
  </sheetViews>
  <sheetFormatPr defaultColWidth="9.00390625" defaultRowHeight="14.25"/>
  <cols>
    <col min="1" max="1" width="8.75390625" style="17" bestFit="1" customWidth="1"/>
    <col min="2" max="2" width="9.125" style="72" bestFit="1" customWidth="1"/>
    <col min="3" max="3" width="6.125" style="16" bestFit="1" customWidth="1"/>
    <col min="4" max="4" width="9.625" style="16" bestFit="1" customWidth="1"/>
    <col min="5" max="5" width="36.125" style="16" bestFit="1" customWidth="1"/>
    <col min="6" max="6" width="13.125" style="33" bestFit="1" customWidth="1"/>
    <col min="7" max="7" width="11.00390625" style="33" bestFit="1" customWidth="1"/>
    <col min="8" max="8" width="10.50390625" style="33" bestFit="1" customWidth="1"/>
    <col min="9" max="9" width="13.00390625" style="33" bestFit="1" customWidth="1"/>
    <col min="10" max="10" width="11.50390625" style="33" bestFit="1" customWidth="1"/>
    <col min="11" max="11" width="38.125" style="33" bestFit="1" customWidth="1"/>
    <col min="12" max="12" width="11.00390625" style="33" bestFit="1" customWidth="1"/>
    <col min="13" max="13" width="9.125" style="33" bestFit="1" customWidth="1"/>
    <col min="14" max="14" width="13.00390625" style="33" bestFit="1" customWidth="1"/>
    <col min="15" max="15" width="29.125" style="33" bestFit="1" customWidth="1"/>
    <col min="16" max="16" width="11.375" style="33" bestFit="1" customWidth="1"/>
    <col min="17" max="16384" width="9.00390625" style="17" customWidth="1"/>
  </cols>
  <sheetData>
    <row r="1" spans="1:16" ht="18.75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 t="s">
        <v>4</v>
      </c>
      <c r="H1" s="7"/>
      <c r="I1" s="8"/>
      <c r="J1" s="9" t="s">
        <v>5</v>
      </c>
      <c r="K1" s="10" t="s">
        <v>6</v>
      </c>
      <c r="L1" s="11" t="s">
        <v>7</v>
      </c>
      <c r="M1" s="12"/>
      <c r="N1" s="13"/>
      <c r="O1" s="14" t="s">
        <v>8</v>
      </c>
      <c r="P1" s="15" t="s">
        <v>9</v>
      </c>
    </row>
    <row r="2" spans="1:16" ht="18.75">
      <c r="A2" s="18"/>
      <c r="B2" s="18"/>
      <c r="C2" s="19"/>
      <c r="D2" s="20"/>
      <c r="E2" s="21"/>
      <c r="F2" s="22" t="s">
        <v>10</v>
      </c>
      <c r="G2" s="22" t="s">
        <v>11</v>
      </c>
      <c r="H2" s="23" t="s">
        <v>12</v>
      </c>
      <c r="I2" s="23" t="s">
        <v>13</v>
      </c>
      <c r="J2" s="24" t="s">
        <v>12</v>
      </c>
      <c r="K2" s="25" t="s">
        <v>12</v>
      </c>
      <c r="L2" s="5" t="s">
        <v>11</v>
      </c>
      <c r="M2" s="23" t="s">
        <v>12</v>
      </c>
      <c r="N2" s="23" t="s">
        <v>13</v>
      </c>
      <c r="O2" s="23" t="s">
        <v>12</v>
      </c>
      <c r="P2" s="26"/>
    </row>
    <row r="3" spans="1:16" s="38" customFormat="1" ht="18.75">
      <c r="A3" s="27">
        <v>700600008</v>
      </c>
      <c r="B3" s="28" t="s">
        <v>14</v>
      </c>
      <c r="C3" s="29" t="s">
        <v>15</v>
      </c>
      <c r="D3" s="16">
        <v>5101010108</v>
      </c>
      <c r="E3" s="30" t="s">
        <v>16</v>
      </c>
      <c r="F3" s="31"/>
      <c r="G3" s="32"/>
      <c r="H3" s="33">
        <v>84030</v>
      </c>
      <c r="I3" s="34"/>
      <c r="J3" s="33"/>
      <c r="K3" s="35"/>
      <c r="L3" s="36"/>
      <c r="M3" s="37">
        <v>46230</v>
      </c>
      <c r="N3" s="34"/>
      <c r="O3" s="34"/>
      <c r="P3" s="34">
        <f aca="true" t="shared" si="0" ref="P3:P34">SUM(F3:O3)</f>
        <v>130260</v>
      </c>
    </row>
    <row r="4" spans="1:16" s="38" customFormat="1" ht="18.75">
      <c r="A4" s="27"/>
      <c r="B4" s="39"/>
      <c r="C4" s="16"/>
      <c r="D4" s="16">
        <v>5101010115</v>
      </c>
      <c r="E4" s="30" t="s">
        <v>17</v>
      </c>
      <c r="F4" s="31"/>
      <c r="G4" s="32"/>
      <c r="H4" s="33">
        <f>2179901.08+148790</f>
        <v>2328691.08</v>
      </c>
      <c r="I4" s="34"/>
      <c r="J4" s="33">
        <f>111960+9150</f>
        <v>121110</v>
      </c>
      <c r="K4" s="35">
        <f>1383389.68+98140</f>
        <v>1481529.68</v>
      </c>
      <c r="L4" s="36"/>
      <c r="M4" s="37"/>
      <c r="N4" s="34"/>
      <c r="O4" s="34">
        <f>440760+37680</f>
        <v>478440</v>
      </c>
      <c r="P4" s="34">
        <f t="shared" si="0"/>
        <v>4409770.76</v>
      </c>
    </row>
    <row r="5" spans="1:16" s="38" customFormat="1" ht="18.75">
      <c r="A5" s="27"/>
      <c r="B5" s="39"/>
      <c r="C5" s="16"/>
      <c r="D5" s="16">
        <v>5101010116</v>
      </c>
      <c r="E5" s="30" t="s">
        <v>18</v>
      </c>
      <c r="F5" s="31"/>
      <c r="G5" s="32"/>
      <c r="H5" s="33">
        <v>8820.96</v>
      </c>
      <c r="I5" s="34"/>
      <c r="J5" s="33">
        <v>18000</v>
      </c>
      <c r="K5" s="35">
        <v>23235.479999999996</v>
      </c>
      <c r="L5" s="36"/>
      <c r="M5" s="37"/>
      <c r="N5" s="34"/>
      <c r="O5" s="34"/>
      <c r="P5" s="34">
        <f t="shared" si="0"/>
        <v>50056.439999999995</v>
      </c>
    </row>
    <row r="6" spans="1:16" s="38" customFormat="1" ht="18.75">
      <c r="A6" s="27"/>
      <c r="B6" s="39"/>
      <c r="C6" s="16"/>
      <c r="D6" s="16">
        <v>5101020106</v>
      </c>
      <c r="E6" s="30" t="s">
        <v>19</v>
      </c>
      <c r="F6" s="31"/>
      <c r="G6" s="32"/>
      <c r="H6" s="33">
        <f>79773+5856</f>
        <v>85629</v>
      </c>
      <c r="I6" s="34"/>
      <c r="J6" s="33">
        <f>5200+366</f>
        <v>5566</v>
      </c>
      <c r="K6" s="35">
        <f>53499+3927</f>
        <v>57426</v>
      </c>
      <c r="L6" s="36"/>
      <c r="M6" s="37"/>
      <c r="N6" s="34"/>
      <c r="O6" s="34"/>
      <c r="P6" s="34">
        <f t="shared" si="0"/>
        <v>148621</v>
      </c>
    </row>
    <row r="7" spans="1:16" s="38" customFormat="1" ht="18.75">
      <c r="A7" s="27"/>
      <c r="B7" s="39"/>
      <c r="C7" s="16"/>
      <c r="D7" s="16">
        <v>5101030101</v>
      </c>
      <c r="E7" s="30" t="s">
        <v>20</v>
      </c>
      <c r="F7" s="31">
        <v>88676</v>
      </c>
      <c r="G7" s="32"/>
      <c r="H7" s="33"/>
      <c r="I7" s="34"/>
      <c r="J7" s="33"/>
      <c r="K7" s="35"/>
      <c r="L7" s="36"/>
      <c r="M7" s="37"/>
      <c r="N7" s="34"/>
      <c r="O7" s="34"/>
      <c r="P7" s="34">
        <f t="shared" si="0"/>
        <v>88676</v>
      </c>
    </row>
    <row r="8" spans="1:16" s="38" customFormat="1" ht="18.75">
      <c r="A8" s="27"/>
      <c r="B8" s="39"/>
      <c r="C8" s="16"/>
      <c r="D8" s="16">
        <v>5101030205</v>
      </c>
      <c r="E8" s="30" t="s">
        <v>21</v>
      </c>
      <c r="F8" s="31">
        <v>78565.5</v>
      </c>
      <c r="G8" s="32"/>
      <c r="H8" s="33"/>
      <c r="I8" s="34"/>
      <c r="J8" s="33"/>
      <c r="K8" s="35"/>
      <c r="L8" s="36"/>
      <c r="M8" s="37"/>
      <c r="N8" s="34"/>
      <c r="O8" s="34"/>
      <c r="P8" s="34">
        <f t="shared" si="0"/>
        <v>78565.5</v>
      </c>
    </row>
    <row r="9" spans="1:16" s="38" customFormat="1" ht="18.75">
      <c r="A9" s="27"/>
      <c r="B9" s="39"/>
      <c r="C9" s="16"/>
      <c r="D9" s="16">
        <v>5102010199</v>
      </c>
      <c r="E9" s="30" t="s">
        <v>22</v>
      </c>
      <c r="F9" s="31"/>
      <c r="G9" s="32">
        <v>26250</v>
      </c>
      <c r="H9" s="33">
        <v>358444.5</v>
      </c>
      <c r="I9" s="34">
        <v>560</v>
      </c>
      <c r="J9" s="33"/>
      <c r="K9" s="35"/>
      <c r="L9" s="36">
        <v>15241.7</v>
      </c>
      <c r="M9" s="37">
        <v>67142</v>
      </c>
      <c r="N9" s="34"/>
      <c r="O9" s="34"/>
      <c r="P9" s="34">
        <f t="shared" si="0"/>
        <v>467638.2</v>
      </c>
    </row>
    <row r="10" spans="1:16" s="38" customFormat="1" ht="18.75">
      <c r="A10" s="27"/>
      <c r="B10" s="39"/>
      <c r="C10" s="16"/>
      <c r="D10" s="16">
        <v>5103010102</v>
      </c>
      <c r="E10" s="30" t="s">
        <v>23</v>
      </c>
      <c r="F10" s="31"/>
      <c r="G10" s="32">
        <v>720</v>
      </c>
      <c r="H10" s="33">
        <v>28320</v>
      </c>
      <c r="I10" s="34"/>
      <c r="J10" s="33"/>
      <c r="K10" s="35"/>
      <c r="L10" s="36"/>
      <c r="M10" s="37">
        <v>2240</v>
      </c>
      <c r="N10" s="34"/>
      <c r="O10" s="34"/>
      <c r="P10" s="34">
        <f t="shared" si="0"/>
        <v>31280</v>
      </c>
    </row>
    <row r="11" spans="1:16" s="38" customFormat="1" ht="18.75">
      <c r="A11" s="27"/>
      <c r="B11" s="39"/>
      <c r="C11" s="16"/>
      <c r="D11" s="16">
        <v>5103010103</v>
      </c>
      <c r="E11" s="30" t="s">
        <v>24</v>
      </c>
      <c r="F11" s="31"/>
      <c r="G11" s="32">
        <v>1600</v>
      </c>
      <c r="H11" s="33">
        <v>69600</v>
      </c>
      <c r="I11" s="34"/>
      <c r="J11" s="33"/>
      <c r="K11" s="35"/>
      <c r="L11" s="36"/>
      <c r="M11" s="37">
        <v>5050</v>
      </c>
      <c r="N11" s="34"/>
      <c r="O11" s="34"/>
      <c r="P11" s="34">
        <f t="shared" si="0"/>
        <v>76250</v>
      </c>
    </row>
    <row r="12" spans="1:16" s="38" customFormat="1" ht="18.75">
      <c r="A12" s="27"/>
      <c r="B12" s="39"/>
      <c r="C12" s="16"/>
      <c r="D12" s="16">
        <v>5103010199</v>
      </c>
      <c r="E12" s="30" t="s">
        <v>25</v>
      </c>
      <c r="F12" s="31"/>
      <c r="G12" s="32">
        <v>5305</v>
      </c>
      <c r="H12" s="33">
        <v>37718.64</v>
      </c>
      <c r="I12" s="34"/>
      <c r="J12" s="33"/>
      <c r="K12" s="35"/>
      <c r="L12" s="36"/>
      <c r="M12" s="37">
        <v>25798.22</v>
      </c>
      <c r="N12" s="34"/>
      <c r="O12" s="34"/>
      <c r="P12" s="34">
        <f t="shared" si="0"/>
        <v>68821.86</v>
      </c>
    </row>
    <row r="13" spans="1:16" s="38" customFormat="1" ht="18.75">
      <c r="A13" s="27"/>
      <c r="B13" s="39"/>
      <c r="C13" s="16"/>
      <c r="D13" s="16">
        <v>5103020102</v>
      </c>
      <c r="E13" s="30" t="s">
        <v>23</v>
      </c>
      <c r="F13" s="31"/>
      <c r="G13" s="32"/>
      <c r="H13" s="33"/>
      <c r="I13" s="34"/>
      <c r="J13" s="33"/>
      <c r="K13" s="35"/>
      <c r="L13" s="36">
        <v>22400</v>
      </c>
      <c r="M13" s="37"/>
      <c r="N13" s="34"/>
      <c r="O13" s="34"/>
      <c r="P13" s="34">
        <f t="shared" si="0"/>
        <v>22400</v>
      </c>
    </row>
    <row r="14" spans="1:16" s="38" customFormat="1" ht="18.75">
      <c r="A14" s="27"/>
      <c r="B14" s="39"/>
      <c r="C14" s="16"/>
      <c r="D14" s="16">
        <v>5103020103</v>
      </c>
      <c r="E14" s="30" t="s">
        <v>24</v>
      </c>
      <c r="F14" s="31"/>
      <c r="G14" s="32"/>
      <c r="H14" s="33"/>
      <c r="I14" s="34"/>
      <c r="J14" s="33"/>
      <c r="K14" s="35"/>
      <c r="L14" s="36">
        <v>24395</v>
      </c>
      <c r="M14" s="37"/>
      <c r="N14" s="34"/>
      <c r="O14" s="34"/>
      <c r="P14" s="34">
        <f t="shared" si="0"/>
        <v>24395</v>
      </c>
    </row>
    <row r="15" spans="1:16" s="38" customFormat="1" ht="18.75">
      <c r="A15" s="27"/>
      <c r="B15" s="39"/>
      <c r="C15" s="16"/>
      <c r="D15" s="16">
        <v>5103020199</v>
      </c>
      <c r="E15" s="30" t="s">
        <v>26</v>
      </c>
      <c r="F15" s="31"/>
      <c r="G15" s="32"/>
      <c r="H15" s="33"/>
      <c r="I15" s="34"/>
      <c r="J15" s="33"/>
      <c r="K15" s="35"/>
      <c r="L15" s="36">
        <v>61105</v>
      </c>
      <c r="M15" s="37"/>
      <c r="N15" s="34"/>
      <c r="O15" s="34"/>
      <c r="P15" s="34">
        <f t="shared" si="0"/>
        <v>61105</v>
      </c>
    </row>
    <row r="16" spans="1:16" s="38" customFormat="1" ht="18.75">
      <c r="A16" s="27"/>
      <c r="B16" s="39"/>
      <c r="C16" s="16"/>
      <c r="D16" s="16">
        <v>5104010104</v>
      </c>
      <c r="E16" s="30" t="s">
        <v>27</v>
      </c>
      <c r="F16" s="31"/>
      <c r="G16" s="32">
        <f>402118.78-85160.16</f>
        <v>316958.62</v>
      </c>
      <c r="H16" s="33">
        <v>195000</v>
      </c>
      <c r="I16" s="34">
        <v>59910.55</v>
      </c>
      <c r="J16" s="33"/>
      <c r="K16" s="35"/>
      <c r="L16" s="36">
        <v>114996.81999999999</v>
      </c>
      <c r="M16" s="37"/>
      <c r="N16" s="34">
        <v>11487.75</v>
      </c>
      <c r="O16" s="34"/>
      <c r="P16" s="34">
        <f t="shared" si="0"/>
        <v>698353.74</v>
      </c>
    </row>
    <row r="17" spans="1:16" s="38" customFormat="1" ht="18.75">
      <c r="A17" s="27"/>
      <c r="B17" s="39"/>
      <c r="C17" s="16"/>
      <c r="D17" s="16">
        <v>5104010107</v>
      </c>
      <c r="E17" s="30" t="s">
        <v>28</v>
      </c>
      <c r="F17" s="31"/>
      <c r="G17" s="32">
        <v>22019.53</v>
      </c>
      <c r="H17" s="33"/>
      <c r="I17" s="34"/>
      <c r="J17" s="33"/>
      <c r="K17" s="35"/>
      <c r="L17" s="36">
        <v>1347.13</v>
      </c>
      <c r="M17" s="37"/>
      <c r="N17" s="34"/>
      <c r="O17" s="34"/>
      <c r="P17" s="34">
        <f t="shared" si="0"/>
        <v>23366.66</v>
      </c>
    </row>
    <row r="18" spans="1:16" s="38" customFormat="1" ht="18.75">
      <c r="A18" s="27"/>
      <c r="B18" s="39"/>
      <c r="C18" s="16"/>
      <c r="D18" s="16">
        <v>5104010110</v>
      </c>
      <c r="E18" s="30" t="s">
        <v>29</v>
      </c>
      <c r="F18" s="31"/>
      <c r="G18" s="32">
        <v>57829.41</v>
      </c>
      <c r="H18" s="33"/>
      <c r="I18" s="34"/>
      <c r="J18" s="33"/>
      <c r="K18" s="35"/>
      <c r="L18" s="36"/>
      <c r="M18" s="37"/>
      <c r="N18" s="34"/>
      <c r="O18" s="34"/>
      <c r="P18" s="34">
        <f t="shared" si="0"/>
        <v>57829.41</v>
      </c>
    </row>
    <row r="19" spans="1:16" s="38" customFormat="1" ht="18.75">
      <c r="A19" s="27"/>
      <c r="B19" s="39"/>
      <c r="C19" s="16"/>
      <c r="D19" s="16">
        <v>5104010112</v>
      </c>
      <c r="E19" s="30" t="s">
        <v>30</v>
      </c>
      <c r="F19" s="31"/>
      <c r="G19" s="32"/>
      <c r="H19" s="33"/>
      <c r="I19" s="34"/>
      <c r="J19" s="33"/>
      <c r="K19" s="35"/>
      <c r="L19" s="36">
        <v>136320</v>
      </c>
      <c r="M19" s="37"/>
      <c r="N19" s="34"/>
      <c r="O19" s="34"/>
      <c r="P19" s="34">
        <f t="shared" si="0"/>
        <v>136320</v>
      </c>
    </row>
    <row r="20" spans="1:16" s="38" customFormat="1" ht="18.75">
      <c r="A20" s="27"/>
      <c r="B20" s="39"/>
      <c r="C20" s="16"/>
      <c r="D20" s="16">
        <v>5104030206</v>
      </c>
      <c r="E20" s="30" t="s">
        <v>31</v>
      </c>
      <c r="F20" s="31"/>
      <c r="G20" s="32">
        <v>16347.9</v>
      </c>
      <c r="H20" s="33"/>
      <c r="I20" s="34"/>
      <c r="J20" s="33"/>
      <c r="K20" s="35"/>
      <c r="L20" s="36">
        <v>165957</v>
      </c>
      <c r="M20" s="37">
        <v>9300</v>
      </c>
      <c r="N20" s="34"/>
      <c r="O20" s="34"/>
      <c r="P20" s="34">
        <f t="shared" si="0"/>
        <v>191604.9</v>
      </c>
    </row>
    <row r="21" spans="1:16" s="38" customFormat="1" ht="18.75">
      <c r="A21" s="27"/>
      <c r="B21" s="39"/>
      <c r="C21" s="16"/>
      <c r="D21" s="16">
        <v>5104030207</v>
      </c>
      <c r="E21" s="30" t="s">
        <v>32</v>
      </c>
      <c r="F21" s="31"/>
      <c r="G21" s="32">
        <v>36600</v>
      </c>
      <c r="H21" s="33">
        <v>92650</v>
      </c>
      <c r="I21" s="34"/>
      <c r="J21" s="33"/>
      <c r="K21" s="35"/>
      <c r="L21" s="36"/>
      <c r="M21" s="37">
        <v>8390</v>
      </c>
      <c r="N21" s="34"/>
      <c r="O21" s="34"/>
      <c r="P21" s="34">
        <f t="shared" si="0"/>
        <v>137640</v>
      </c>
    </row>
    <row r="22" spans="1:16" s="38" customFormat="1" ht="18.75">
      <c r="A22" s="27"/>
      <c r="B22" s="39"/>
      <c r="C22" s="16"/>
      <c r="D22" s="16">
        <v>5104030212</v>
      </c>
      <c r="E22" s="30" t="s">
        <v>33</v>
      </c>
      <c r="F22" s="31"/>
      <c r="G22" s="32">
        <v>54130.009999999995</v>
      </c>
      <c r="H22" s="33"/>
      <c r="I22" s="34"/>
      <c r="J22" s="33"/>
      <c r="K22" s="35"/>
      <c r="L22" s="36"/>
      <c r="M22" s="37"/>
      <c r="N22" s="34"/>
      <c r="O22" s="34"/>
      <c r="P22" s="34">
        <f t="shared" si="0"/>
        <v>54130.009999999995</v>
      </c>
    </row>
    <row r="23" spans="1:16" s="38" customFormat="1" ht="18.75">
      <c r="A23" s="27"/>
      <c r="B23" s="39"/>
      <c r="C23" s="16"/>
      <c r="D23" s="16">
        <v>5104030219</v>
      </c>
      <c r="E23" s="30" t="s">
        <v>34</v>
      </c>
      <c r="F23" s="31"/>
      <c r="G23" s="32"/>
      <c r="H23" s="33">
        <v>56000</v>
      </c>
      <c r="I23" s="34"/>
      <c r="J23" s="33"/>
      <c r="K23" s="35"/>
      <c r="L23" s="36"/>
      <c r="M23" s="37">
        <v>105000</v>
      </c>
      <c r="N23" s="34"/>
      <c r="O23" s="34"/>
      <c r="P23" s="34">
        <f t="shared" si="0"/>
        <v>161000</v>
      </c>
    </row>
    <row r="24" spans="1:16" s="38" customFormat="1" ht="18.75">
      <c r="A24" s="27"/>
      <c r="B24" s="39"/>
      <c r="C24" s="16"/>
      <c r="D24" s="16">
        <v>5105010109</v>
      </c>
      <c r="E24" s="30" t="s">
        <v>35</v>
      </c>
      <c r="F24" s="31">
        <v>79782.19000000002</v>
      </c>
      <c r="G24" s="32"/>
      <c r="H24" s="33"/>
      <c r="I24" s="34"/>
      <c r="J24" s="33"/>
      <c r="K24" s="35"/>
      <c r="L24" s="36"/>
      <c r="M24" s="37"/>
      <c r="N24" s="34"/>
      <c r="O24" s="34"/>
      <c r="P24" s="34">
        <f t="shared" si="0"/>
        <v>79782.19000000002</v>
      </c>
    </row>
    <row r="25" spans="1:16" s="38" customFormat="1" ht="18.75">
      <c r="A25" s="27"/>
      <c r="B25" s="39"/>
      <c r="C25" s="16"/>
      <c r="D25" s="16">
        <v>5105010111</v>
      </c>
      <c r="E25" s="30" t="s">
        <v>36</v>
      </c>
      <c r="F25" s="31">
        <v>325852.64999999997</v>
      </c>
      <c r="G25" s="32"/>
      <c r="H25" s="33"/>
      <c r="I25" s="34"/>
      <c r="J25" s="33"/>
      <c r="K25" s="35"/>
      <c r="L25" s="36"/>
      <c r="M25" s="37"/>
      <c r="N25" s="34"/>
      <c r="O25" s="34"/>
      <c r="P25" s="34">
        <f t="shared" si="0"/>
        <v>325852.64999999997</v>
      </c>
    </row>
    <row r="26" spans="1:16" s="38" customFormat="1" ht="18.75">
      <c r="A26" s="27"/>
      <c r="B26" s="39"/>
      <c r="C26" s="16"/>
      <c r="D26" s="16">
        <v>5105010113</v>
      </c>
      <c r="E26" s="30" t="s">
        <v>37</v>
      </c>
      <c r="F26" s="31">
        <v>6280.34</v>
      </c>
      <c r="G26" s="32"/>
      <c r="H26" s="33"/>
      <c r="I26" s="34"/>
      <c r="J26" s="33"/>
      <c r="K26" s="35"/>
      <c r="L26" s="36"/>
      <c r="M26" s="37"/>
      <c r="N26" s="34"/>
      <c r="O26" s="34"/>
      <c r="P26" s="34">
        <f t="shared" si="0"/>
        <v>6280.34</v>
      </c>
    </row>
    <row r="27" spans="1:16" s="38" customFormat="1" ht="18.75">
      <c r="A27" s="27"/>
      <c r="B27" s="39"/>
      <c r="C27" s="16"/>
      <c r="D27" s="16">
        <v>5105010115</v>
      </c>
      <c r="E27" s="30" t="s">
        <v>38</v>
      </c>
      <c r="F27" s="31">
        <v>8306.07</v>
      </c>
      <c r="G27" s="32"/>
      <c r="H27" s="33"/>
      <c r="I27" s="34"/>
      <c r="J27" s="33"/>
      <c r="K27" s="35"/>
      <c r="L27" s="36"/>
      <c r="M27" s="37"/>
      <c r="N27" s="34"/>
      <c r="O27" s="34"/>
      <c r="P27" s="34">
        <f t="shared" si="0"/>
        <v>8306.07</v>
      </c>
    </row>
    <row r="28" spans="1:16" s="38" customFormat="1" ht="18.75">
      <c r="A28" s="27"/>
      <c r="B28" s="39"/>
      <c r="C28" s="16"/>
      <c r="D28" s="16">
        <v>5105010127</v>
      </c>
      <c r="E28" s="30" t="s">
        <v>39</v>
      </c>
      <c r="F28" s="31">
        <v>340324.1500000002</v>
      </c>
      <c r="G28" s="32"/>
      <c r="H28" s="33"/>
      <c r="I28" s="34"/>
      <c r="J28" s="33"/>
      <c r="K28" s="35"/>
      <c r="L28" s="36"/>
      <c r="M28" s="37"/>
      <c r="N28" s="34"/>
      <c r="O28" s="34"/>
      <c r="P28" s="34">
        <f t="shared" si="0"/>
        <v>340324.1500000002</v>
      </c>
    </row>
    <row r="29" spans="1:16" s="38" customFormat="1" ht="18.75">
      <c r="A29" s="27"/>
      <c r="B29" s="39"/>
      <c r="C29" s="16"/>
      <c r="D29" s="16">
        <v>5203010111</v>
      </c>
      <c r="E29" s="30" t="s">
        <v>40</v>
      </c>
      <c r="F29" s="31">
        <v>1</v>
      </c>
      <c r="G29" s="32"/>
      <c r="H29" s="33"/>
      <c r="I29" s="34"/>
      <c r="J29" s="33"/>
      <c r="K29" s="35"/>
      <c r="L29" s="36"/>
      <c r="M29" s="37"/>
      <c r="N29" s="34"/>
      <c r="O29" s="34"/>
      <c r="P29" s="34">
        <f t="shared" si="0"/>
        <v>1</v>
      </c>
    </row>
    <row r="30" spans="1:16" s="38" customFormat="1" ht="18.75">
      <c r="A30" s="27"/>
      <c r="B30" s="39"/>
      <c r="C30" s="16"/>
      <c r="D30" s="16">
        <v>5203010120</v>
      </c>
      <c r="E30" s="30" t="s">
        <v>41</v>
      </c>
      <c r="F30" s="31">
        <v>2</v>
      </c>
      <c r="G30" s="32"/>
      <c r="H30" s="33"/>
      <c r="I30" s="34"/>
      <c r="J30" s="33"/>
      <c r="K30" s="35"/>
      <c r="L30" s="36"/>
      <c r="M30" s="37"/>
      <c r="N30" s="34"/>
      <c r="O30" s="34"/>
      <c r="P30" s="34">
        <f t="shared" si="0"/>
        <v>2</v>
      </c>
    </row>
    <row r="31" spans="1:16" s="38" customFormat="1" ht="18.75">
      <c r="A31" s="27"/>
      <c r="B31" s="39"/>
      <c r="C31" s="16"/>
      <c r="D31" s="16">
        <v>5212010199</v>
      </c>
      <c r="E31" s="30" t="s">
        <v>42</v>
      </c>
      <c r="F31" s="31"/>
      <c r="G31" s="32"/>
      <c r="H31" s="33"/>
      <c r="I31" s="34"/>
      <c r="J31" s="33"/>
      <c r="K31" s="35"/>
      <c r="L31" s="36"/>
      <c r="M31" s="37">
        <v>160400</v>
      </c>
      <c r="N31" s="34"/>
      <c r="O31" s="34"/>
      <c r="P31" s="34">
        <f t="shared" si="0"/>
        <v>160400</v>
      </c>
    </row>
    <row r="32" spans="1:16" s="50" customFormat="1" ht="21.75" customHeight="1">
      <c r="A32" s="40"/>
      <c r="B32" s="41"/>
      <c r="C32" s="42" t="s">
        <v>43</v>
      </c>
      <c r="D32" s="43"/>
      <c r="E32" s="44"/>
      <c r="F32" s="45">
        <f aca="true" t="shared" si="1" ref="F32:O32">SUM(F3:F31)</f>
        <v>927789.9000000001</v>
      </c>
      <c r="G32" s="45">
        <f t="shared" si="1"/>
        <v>537760.4700000001</v>
      </c>
      <c r="H32" s="46">
        <f t="shared" si="1"/>
        <v>3344904.18</v>
      </c>
      <c r="I32" s="46">
        <f t="shared" si="1"/>
        <v>60470.55</v>
      </c>
      <c r="J32" s="47">
        <f t="shared" si="1"/>
        <v>144676</v>
      </c>
      <c r="K32" s="48">
        <f t="shared" si="1"/>
        <v>1562191.16</v>
      </c>
      <c r="L32" s="49">
        <f t="shared" si="1"/>
        <v>541762.65</v>
      </c>
      <c r="M32" s="46">
        <f t="shared" si="1"/>
        <v>429550.22</v>
      </c>
      <c r="N32" s="46">
        <f t="shared" si="1"/>
        <v>11487.75</v>
      </c>
      <c r="O32" s="46">
        <f t="shared" si="1"/>
        <v>478440</v>
      </c>
      <c r="P32" s="46">
        <f t="shared" si="0"/>
        <v>8039032.880000001</v>
      </c>
    </row>
    <row r="33" spans="1:16" s="50" customFormat="1" ht="21.75" customHeight="1">
      <c r="A33" s="40"/>
      <c r="B33" s="51"/>
      <c r="C33" s="29" t="s">
        <v>44</v>
      </c>
      <c r="D33" s="29">
        <v>5101010101</v>
      </c>
      <c r="E33" s="30" t="s">
        <v>45</v>
      </c>
      <c r="F33" s="52">
        <v>6715557.43</v>
      </c>
      <c r="G33" s="53"/>
      <c r="H33" s="54"/>
      <c r="I33" s="55"/>
      <c r="J33" s="54"/>
      <c r="K33" s="56"/>
      <c r="L33" s="57"/>
      <c r="M33" s="54"/>
      <c r="N33" s="55"/>
      <c r="O33" s="55"/>
      <c r="P33" s="34">
        <f t="shared" si="0"/>
        <v>6715557.43</v>
      </c>
    </row>
    <row r="34" spans="1:16" s="50" customFormat="1" ht="21.75" customHeight="1">
      <c r="A34" s="40"/>
      <c r="B34" s="51"/>
      <c r="C34" s="58"/>
      <c r="D34" s="29">
        <v>5101010109</v>
      </c>
      <c r="E34" s="30" t="s">
        <v>46</v>
      </c>
      <c r="F34" s="52">
        <v>12548.9</v>
      </c>
      <c r="G34" s="53"/>
      <c r="H34" s="54"/>
      <c r="I34" s="55"/>
      <c r="J34" s="54"/>
      <c r="K34" s="56"/>
      <c r="L34" s="57"/>
      <c r="M34" s="54"/>
      <c r="N34" s="55"/>
      <c r="O34" s="55"/>
      <c r="P34" s="34">
        <f t="shared" si="0"/>
        <v>12548.9</v>
      </c>
    </row>
    <row r="35" spans="1:16" s="50" customFormat="1" ht="21.75" customHeight="1">
      <c r="A35" s="40"/>
      <c r="B35" s="51"/>
      <c r="C35" s="58"/>
      <c r="D35" s="29">
        <v>5101010113</v>
      </c>
      <c r="E35" s="30" t="s">
        <v>47</v>
      </c>
      <c r="F35" s="52">
        <v>225639.92</v>
      </c>
      <c r="G35" s="53"/>
      <c r="H35" s="54"/>
      <c r="I35" s="55"/>
      <c r="J35" s="54"/>
      <c r="K35" s="56"/>
      <c r="L35" s="57"/>
      <c r="M35" s="54"/>
      <c r="N35" s="55"/>
      <c r="O35" s="55"/>
      <c r="P35" s="34">
        <f aca="true" t="shared" si="2" ref="P35:P66">SUM(F35:O35)</f>
        <v>225639.92</v>
      </c>
    </row>
    <row r="36" spans="1:16" s="50" customFormat="1" ht="21.75" customHeight="1">
      <c r="A36" s="40"/>
      <c r="B36" s="51"/>
      <c r="C36" s="58"/>
      <c r="D36" s="29">
        <v>5101010118</v>
      </c>
      <c r="E36" s="30" t="s">
        <v>48</v>
      </c>
      <c r="F36" s="52">
        <v>74718.75</v>
      </c>
      <c r="G36" s="53"/>
      <c r="H36" s="54"/>
      <c r="I36" s="55"/>
      <c r="J36" s="54"/>
      <c r="K36" s="56"/>
      <c r="L36" s="57"/>
      <c r="M36" s="54"/>
      <c r="N36" s="55"/>
      <c r="O36" s="55"/>
      <c r="P36" s="34">
        <f t="shared" si="2"/>
        <v>74718.75</v>
      </c>
    </row>
    <row r="37" spans="1:16" s="50" customFormat="1" ht="21.75" customHeight="1">
      <c r="A37" s="40"/>
      <c r="B37" s="51"/>
      <c r="C37" s="58"/>
      <c r="D37" s="29">
        <v>5101020103</v>
      </c>
      <c r="E37" s="30" t="s">
        <v>49</v>
      </c>
      <c r="F37" s="52">
        <v>112925.49</v>
      </c>
      <c r="G37" s="53"/>
      <c r="H37" s="54"/>
      <c r="I37" s="55"/>
      <c r="J37" s="54"/>
      <c r="K37" s="56"/>
      <c r="L37" s="57"/>
      <c r="M37" s="54"/>
      <c r="N37" s="55"/>
      <c r="O37" s="55"/>
      <c r="P37" s="34">
        <f t="shared" si="2"/>
        <v>112925.49</v>
      </c>
    </row>
    <row r="38" spans="1:16" s="50" customFormat="1" ht="21.75" customHeight="1">
      <c r="A38" s="40"/>
      <c r="B38" s="51"/>
      <c r="C38" s="58"/>
      <c r="D38" s="29">
        <v>5101020104</v>
      </c>
      <c r="E38" s="30" t="s">
        <v>50</v>
      </c>
      <c r="F38" s="52">
        <v>169388.39</v>
      </c>
      <c r="G38" s="53"/>
      <c r="H38" s="54"/>
      <c r="I38" s="55"/>
      <c r="J38" s="54"/>
      <c r="K38" s="56"/>
      <c r="L38" s="57"/>
      <c r="M38" s="54"/>
      <c r="N38" s="55"/>
      <c r="O38" s="55"/>
      <c r="P38" s="34">
        <f t="shared" si="2"/>
        <v>169388.39</v>
      </c>
    </row>
    <row r="39" spans="1:16" s="50" customFormat="1" ht="21.75" customHeight="1">
      <c r="A39" s="40"/>
      <c r="B39" s="51"/>
      <c r="C39" s="58"/>
      <c r="D39" s="29">
        <v>5101020105</v>
      </c>
      <c r="E39" s="30" t="s">
        <v>51</v>
      </c>
      <c r="F39" s="52">
        <v>6763.51</v>
      </c>
      <c r="G39" s="53"/>
      <c r="H39" s="54"/>
      <c r="I39" s="55"/>
      <c r="J39" s="54"/>
      <c r="K39" s="56"/>
      <c r="L39" s="57"/>
      <c r="M39" s="54"/>
      <c r="N39" s="55"/>
      <c r="O39" s="55"/>
      <c r="P39" s="34">
        <f t="shared" si="2"/>
        <v>6763.51</v>
      </c>
    </row>
    <row r="40" spans="1:16" s="50" customFormat="1" ht="21.75" customHeight="1">
      <c r="A40" s="40"/>
      <c r="B40" s="51"/>
      <c r="C40" s="58"/>
      <c r="D40" s="29">
        <v>5101020113</v>
      </c>
      <c r="E40" s="30" t="s">
        <v>52</v>
      </c>
      <c r="F40" s="52">
        <v>6249.55</v>
      </c>
      <c r="G40" s="53"/>
      <c r="H40" s="54"/>
      <c r="I40" s="55"/>
      <c r="J40" s="54"/>
      <c r="K40" s="56"/>
      <c r="L40" s="57"/>
      <c r="M40" s="54"/>
      <c r="N40" s="55"/>
      <c r="O40" s="55"/>
      <c r="P40" s="34">
        <f t="shared" si="2"/>
        <v>6249.55</v>
      </c>
    </row>
    <row r="41" spans="1:16" s="50" customFormat="1" ht="21.75" customHeight="1">
      <c r="A41" s="40"/>
      <c r="B41" s="51"/>
      <c r="C41" s="58"/>
      <c r="D41" s="29">
        <v>5101030205</v>
      </c>
      <c r="E41" s="30" t="s">
        <v>21</v>
      </c>
      <c r="F41" s="52">
        <v>392575.02</v>
      </c>
      <c r="G41" s="53"/>
      <c r="H41" s="54"/>
      <c r="I41" s="55"/>
      <c r="J41" s="54"/>
      <c r="K41" s="56"/>
      <c r="L41" s="57"/>
      <c r="M41" s="54"/>
      <c r="N41" s="55"/>
      <c r="O41" s="55"/>
      <c r="P41" s="34">
        <f t="shared" si="2"/>
        <v>392575.02</v>
      </c>
    </row>
    <row r="42" spans="1:16" s="50" customFormat="1" ht="21.75" customHeight="1">
      <c r="A42" s="40"/>
      <c r="B42" s="51"/>
      <c r="C42" s="58"/>
      <c r="D42" s="29">
        <v>5101030206</v>
      </c>
      <c r="E42" s="30" t="s">
        <v>53</v>
      </c>
      <c r="F42" s="52">
        <v>160912.28</v>
      </c>
      <c r="G42" s="53"/>
      <c r="H42" s="54"/>
      <c r="I42" s="55"/>
      <c r="J42" s="54"/>
      <c r="K42" s="56"/>
      <c r="L42" s="57"/>
      <c r="M42" s="54"/>
      <c r="N42" s="55"/>
      <c r="O42" s="55"/>
      <c r="P42" s="34">
        <f t="shared" si="2"/>
        <v>160912.28</v>
      </c>
    </row>
    <row r="43" spans="1:16" s="50" customFormat="1" ht="21.75" customHeight="1">
      <c r="A43" s="40"/>
      <c r="B43" s="51"/>
      <c r="C43" s="58"/>
      <c r="D43" s="29">
        <v>5101030207</v>
      </c>
      <c r="E43" s="30" t="s">
        <v>54</v>
      </c>
      <c r="F43" s="52">
        <v>17277.9</v>
      </c>
      <c r="G43" s="53"/>
      <c r="H43" s="54"/>
      <c r="I43" s="55"/>
      <c r="J43" s="54"/>
      <c r="K43" s="56"/>
      <c r="L43" s="57"/>
      <c r="M43" s="54"/>
      <c r="N43" s="55"/>
      <c r="O43" s="55"/>
      <c r="P43" s="34">
        <f t="shared" si="2"/>
        <v>17277.9</v>
      </c>
    </row>
    <row r="44" spans="1:16" s="50" customFormat="1" ht="21.75" customHeight="1">
      <c r="A44" s="40"/>
      <c r="B44" s="51"/>
      <c r="C44" s="58"/>
      <c r="D44" s="29">
        <v>5101030208</v>
      </c>
      <c r="E44" s="30" t="s">
        <v>55</v>
      </c>
      <c r="F44" s="52">
        <v>1920.33</v>
      </c>
      <c r="G44" s="53"/>
      <c r="H44" s="54"/>
      <c r="I44" s="55"/>
      <c r="J44" s="54"/>
      <c r="K44" s="56"/>
      <c r="L44" s="57"/>
      <c r="M44" s="54"/>
      <c r="N44" s="55"/>
      <c r="O44" s="55"/>
      <c r="P44" s="34">
        <f t="shared" si="2"/>
        <v>1920.33</v>
      </c>
    </row>
    <row r="45" spans="1:16" s="50" customFormat="1" ht="21.75" customHeight="1">
      <c r="A45" s="40"/>
      <c r="B45" s="51"/>
      <c r="C45" s="58"/>
      <c r="D45" s="29">
        <v>5104010112</v>
      </c>
      <c r="E45" s="30" t="s">
        <v>30</v>
      </c>
      <c r="F45" s="52">
        <v>100371.11</v>
      </c>
      <c r="G45" s="53"/>
      <c r="H45" s="54"/>
      <c r="I45" s="55"/>
      <c r="J45" s="54"/>
      <c r="K45" s="56"/>
      <c r="L45" s="57"/>
      <c r="M45" s="54"/>
      <c r="N45" s="55"/>
      <c r="O45" s="55"/>
      <c r="P45" s="34">
        <f t="shared" si="2"/>
        <v>100371.11</v>
      </c>
    </row>
    <row r="46" spans="1:16" s="50" customFormat="1" ht="21.75" customHeight="1">
      <c r="A46" s="40"/>
      <c r="B46" s="51"/>
      <c r="C46" s="58"/>
      <c r="D46" s="29">
        <v>5104010113</v>
      </c>
      <c r="E46" s="30" t="s">
        <v>56</v>
      </c>
      <c r="F46" s="52">
        <v>91992.05</v>
      </c>
      <c r="G46" s="53"/>
      <c r="H46" s="54"/>
      <c r="I46" s="55"/>
      <c r="J46" s="54"/>
      <c r="K46" s="56"/>
      <c r="L46" s="57"/>
      <c r="M46" s="54"/>
      <c r="N46" s="55"/>
      <c r="O46" s="55"/>
      <c r="P46" s="34">
        <f t="shared" si="2"/>
        <v>91992.05</v>
      </c>
    </row>
    <row r="47" spans="1:16" s="50" customFormat="1" ht="21.75" customHeight="1">
      <c r="A47" s="40"/>
      <c r="B47" s="51"/>
      <c r="C47" s="58"/>
      <c r="D47" s="29">
        <v>5104020101</v>
      </c>
      <c r="E47" s="30" t="s">
        <v>57</v>
      </c>
      <c r="F47" s="52">
        <f>330805.1-31989.11</f>
        <v>298815.99</v>
      </c>
      <c r="G47" s="53"/>
      <c r="H47" s="54"/>
      <c r="I47" s="55"/>
      <c r="J47" s="54"/>
      <c r="K47" s="56"/>
      <c r="L47" s="57"/>
      <c r="M47" s="54"/>
      <c r="N47" s="55"/>
      <c r="O47" s="55"/>
      <c r="P47" s="34">
        <f t="shared" si="2"/>
        <v>298815.99</v>
      </c>
    </row>
    <row r="48" spans="1:16" s="50" customFormat="1" ht="21.75" customHeight="1">
      <c r="A48" s="40"/>
      <c r="B48" s="51"/>
      <c r="C48" s="58"/>
      <c r="D48" s="29">
        <v>5104020103</v>
      </c>
      <c r="E48" s="30" t="s">
        <v>58</v>
      </c>
      <c r="F48" s="52">
        <f>19953.79-1212.35</f>
        <v>18741.440000000002</v>
      </c>
      <c r="G48" s="53"/>
      <c r="H48" s="54"/>
      <c r="I48" s="55"/>
      <c r="J48" s="54"/>
      <c r="K48" s="56"/>
      <c r="L48" s="57"/>
      <c r="M48" s="54"/>
      <c r="N48" s="55"/>
      <c r="O48" s="55"/>
      <c r="P48" s="34">
        <f t="shared" si="2"/>
        <v>18741.440000000002</v>
      </c>
    </row>
    <row r="49" spans="1:16" s="50" customFormat="1" ht="21.75" customHeight="1">
      <c r="A49" s="40"/>
      <c r="B49" s="51"/>
      <c r="C49" s="58"/>
      <c r="D49" s="29">
        <v>5104020105</v>
      </c>
      <c r="E49" s="30" t="s">
        <v>59</v>
      </c>
      <c r="F49" s="52">
        <v>92365.53</v>
      </c>
      <c r="G49" s="53"/>
      <c r="H49" s="54"/>
      <c r="I49" s="55"/>
      <c r="J49" s="54"/>
      <c r="K49" s="56"/>
      <c r="L49" s="57"/>
      <c r="M49" s="54"/>
      <c r="N49" s="55"/>
      <c r="O49" s="55"/>
      <c r="P49" s="34">
        <f t="shared" si="2"/>
        <v>92365.53</v>
      </c>
    </row>
    <row r="50" spans="1:16" s="50" customFormat="1" ht="21.75" customHeight="1">
      <c r="A50" s="40"/>
      <c r="B50" s="51"/>
      <c r="C50" s="58"/>
      <c r="D50" s="29">
        <v>5104020106</v>
      </c>
      <c r="E50" s="30" t="s">
        <v>60</v>
      </c>
      <c r="F50" s="52">
        <v>2620</v>
      </c>
      <c r="G50" s="53"/>
      <c r="H50" s="54"/>
      <c r="I50" s="55"/>
      <c r="J50" s="54"/>
      <c r="K50" s="56"/>
      <c r="L50" s="57"/>
      <c r="M50" s="54"/>
      <c r="N50" s="55"/>
      <c r="O50" s="55"/>
      <c r="P50" s="34">
        <f t="shared" si="2"/>
        <v>2620</v>
      </c>
    </row>
    <row r="51" spans="1:16" s="50" customFormat="1" ht="21.75" customHeight="1">
      <c r="A51" s="40"/>
      <c r="B51" s="51"/>
      <c r="C51" s="58"/>
      <c r="D51" s="29">
        <v>5104020107</v>
      </c>
      <c r="E51" s="30" t="s">
        <v>61</v>
      </c>
      <c r="F51" s="52">
        <v>56977.51</v>
      </c>
      <c r="G51" s="53"/>
      <c r="H51" s="54"/>
      <c r="I51" s="55"/>
      <c r="J51" s="54"/>
      <c r="K51" s="56"/>
      <c r="L51" s="57"/>
      <c r="M51" s="54"/>
      <c r="N51" s="55"/>
      <c r="O51" s="55"/>
      <c r="P51" s="34">
        <f t="shared" si="2"/>
        <v>56977.51</v>
      </c>
    </row>
    <row r="52" spans="1:16" s="50" customFormat="1" ht="21.75" customHeight="1">
      <c r="A52" s="59"/>
      <c r="B52" s="60"/>
      <c r="C52" s="42" t="s">
        <v>62</v>
      </c>
      <c r="D52" s="43"/>
      <c r="E52" s="44"/>
      <c r="F52" s="49">
        <f aca="true" t="shared" si="3" ref="F52:O52">SUM(F33:F51)</f>
        <v>8558361.1</v>
      </c>
      <c r="G52" s="45">
        <f t="shared" si="3"/>
        <v>0</v>
      </c>
      <c r="H52" s="48">
        <f t="shared" si="3"/>
        <v>0</v>
      </c>
      <c r="I52" s="48">
        <f t="shared" si="3"/>
        <v>0</v>
      </c>
      <c r="J52" s="61">
        <f t="shared" si="3"/>
        <v>0</v>
      </c>
      <c r="K52" s="48">
        <f t="shared" si="3"/>
        <v>0</v>
      </c>
      <c r="L52" s="49">
        <f t="shared" si="3"/>
        <v>0</v>
      </c>
      <c r="M52" s="48">
        <f t="shared" si="3"/>
        <v>0</v>
      </c>
      <c r="N52" s="48">
        <f t="shared" si="3"/>
        <v>0</v>
      </c>
      <c r="O52" s="46">
        <f t="shared" si="3"/>
        <v>0</v>
      </c>
      <c r="P52" s="46">
        <f t="shared" si="2"/>
        <v>8558361.1</v>
      </c>
    </row>
    <row r="53" spans="1:16" s="50" customFormat="1" ht="21.75" customHeight="1" thickBot="1">
      <c r="A53" s="62"/>
      <c r="B53" s="63"/>
      <c r="C53" s="64" t="s">
        <v>63</v>
      </c>
      <c r="D53" s="65"/>
      <c r="E53" s="66"/>
      <c r="F53" s="67">
        <f aca="true" t="shared" si="4" ref="F53:P53">SUM(F52,F32)</f>
        <v>9486151</v>
      </c>
      <c r="G53" s="67">
        <f t="shared" si="4"/>
        <v>537760.4700000001</v>
      </c>
      <c r="H53" s="68">
        <f t="shared" si="4"/>
        <v>3344904.18</v>
      </c>
      <c r="I53" s="68">
        <f t="shared" si="4"/>
        <v>60470.55</v>
      </c>
      <c r="J53" s="69">
        <f t="shared" si="4"/>
        <v>144676</v>
      </c>
      <c r="K53" s="70">
        <f t="shared" si="4"/>
        <v>1562191.16</v>
      </c>
      <c r="L53" s="71">
        <f t="shared" si="4"/>
        <v>541762.65</v>
      </c>
      <c r="M53" s="68">
        <f t="shared" si="4"/>
        <v>429550.22</v>
      </c>
      <c r="N53" s="68">
        <f t="shared" si="4"/>
        <v>11487.75</v>
      </c>
      <c r="O53" s="68">
        <f t="shared" si="4"/>
        <v>478440</v>
      </c>
      <c r="P53" s="68">
        <f t="shared" si="4"/>
        <v>16597393.98</v>
      </c>
    </row>
    <row r="54" ht="19.5" thickTop="1"/>
  </sheetData>
  <sheetProtection/>
  <mergeCells count="9">
    <mergeCell ref="P1:P2"/>
    <mergeCell ref="L1:N1"/>
    <mergeCell ref="C52:E52"/>
    <mergeCell ref="C32:E32"/>
    <mergeCell ref="G1:I1"/>
    <mergeCell ref="C53:E53"/>
    <mergeCell ref="A1:A2"/>
    <mergeCell ref="B1:B2"/>
    <mergeCell ref="C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E10"/>
  <sheetViews>
    <sheetView workbookViewId="0" topLeftCell="A1">
      <selection activeCell="A1" sqref="A1"/>
    </sheetView>
  </sheetViews>
  <sheetFormatPr defaultColWidth="9.00390625" defaultRowHeight="24" customHeight="1"/>
  <cols>
    <col min="1" max="1" width="9.875" style="0" customWidth="1"/>
    <col min="2" max="2" width="10.125" style="0" bestFit="1" customWidth="1"/>
    <col min="3" max="3" width="42.50390625" style="91" bestFit="1" customWidth="1"/>
    <col min="4" max="4" width="18.50390625" style="0" customWidth="1"/>
    <col min="5" max="5" width="13.75390625" style="109" customWidth="1"/>
  </cols>
  <sheetData>
    <row r="1" spans="1:5" ht="24" customHeight="1">
      <c r="A1" s="73" t="s">
        <v>0</v>
      </c>
      <c r="B1" s="74" t="s">
        <v>1</v>
      </c>
      <c r="C1" s="73" t="s">
        <v>64</v>
      </c>
      <c r="D1" s="75" t="s">
        <v>65</v>
      </c>
      <c r="E1" s="105" t="s">
        <v>66</v>
      </c>
    </row>
    <row r="2" spans="1:5" ht="24" customHeight="1">
      <c r="A2" s="76">
        <v>700600008</v>
      </c>
      <c r="B2" s="77" t="s">
        <v>14</v>
      </c>
      <c r="C2" s="78" t="s">
        <v>4</v>
      </c>
      <c r="D2" s="79" t="s">
        <v>12</v>
      </c>
      <c r="E2" s="106"/>
    </row>
    <row r="3" spans="1:5" ht="24" customHeight="1">
      <c r="A3" s="80"/>
      <c r="B3" s="81"/>
      <c r="C3" s="82"/>
      <c r="D3" s="79" t="s">
        <v>13</v>
      </c>
      <c r="E3" s="106"/>
    </row>
    <row r="4" spans="1:5" ht="24" customHeight="1">
      <c r="A4" s="80"/>
      <c r="B4" s="81"/>
      <c r="C4" s="83" t="s">
        <v>5</v>
      </c>
      <c r="D4" s="79" t="s">
        <v>12</v>
      </c>
      <c r="E4" s="106"/>
    </row>
    <row r="5" spans="1:5" ht="24" customHeight="1">
      <c r="A5" s="80"/>
      <c r="B5" s="81"/>
      <c r="C5" s="83" t="s">
        <v>6</v>
      </c>
      <c r="D5" s="79" t="s">
        <v>12</v>
      </c>
      <c r="E5" s="106"/>
    </row>
    <row r="6" spans="1:5" ht="24" customHeight="1">
      <c r="A6" s="80"/>
      <c r="B6" s="81"/>
      <c r="C6" s="78" t="s">
        <v>7</v>
      </c>
      <c r="D6" s="79" t="s">
        <v>12</v>
      </c>
      <c r="E6" s="106"/>
    </row>
    <row r="7" spans="1:5" ht="24" customHeight="1">
      <c r="A7" s="80"/>
      <c r="B7" s="81"/>
      <c r="C7" s="82"/>
      <c r="D7" s="79" t="s">
        <v>13</v>
      </c>
      <c r="E7" s="106"/>
    </row>
    <row r="8" spans="1:5" ht="24" customHeight="1">
      <c r="A8" s="80"/>
      <c r="B8" s="81"/>
      <c r="C8" s="83" t="s">
        <v>8</v>
      </c>
      <c r="D8" s="79" t="s">
        <v>12</v>
      </c>
      <c r="E8" s="106"/>
    </row>
    <row r="9" spans="1:5" ht="24" customHeight="1">
      <c r="A9" s="84"/>
      <c r="B9" s="85"/>
      <c r="C9" s="86" t="s">
        <v>66</v>
      </c>
      <c r="D9" s="87"/>
      <c r="E9" s="107">
        <f>SUM(E2:E8)</f>
        <v>0</v>
      </c>
    </row>
    <row r="10" spans="1:5" ht="24" customHeight="1">
      <c r="A10" s="88" t="s">
        <v>67</v>
      </c>
      <c r="B10" s="89"/>
      <c r="C10" s="89"/>
      <c r="D10" s="90"/>
      <c r="E10" s="108">
        <v>16597393.98</v>
      </c>
    </row>
  </sheetData>
  <sheetProtection/>
  <mergeCells count="5">
    <mergeCell ref="A10:D10"/>
    <mergeCell ref="B2:B9"/>
    <mergeCell ref="A2:A9"/>
    <mergeCell ref="C6:C7"/>
    <mergeCell ref="C2:C3"/>
  </mergeCells>
  <printOptions/>
  <pageMargins left="0.35433070866141736" right="0.2362204724409449" top="0.7480314960629921" bottom="0.7480314960629921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2013-10-17T05:33:56Z</dcterms:created>
  <dcterms:modified xsi:type="dcterms:W3CDTF">2013-10-17T05:34:26Z</dcterms:modified>
  <cp:category/>
  <cp:version/>
  <cp:contentType/>
  <cp:contentStatus/>
</cp:coreProperties>
</file>